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idmusse/Downloads/"/>
    </mc:Choice>
  </mc:AlternateContent>
  <xr:revisionPtr revIDLastSave="0" documentId="8_{06A53391-2826-E045-ACB6-B90CE6380E6F}" xr6:coauthVersionLast="47" xr6:coauthVersionMax="47" xr10:uidLastSave="{00000000-0000-0000-0000-000000000000}"/>
  <bookViews>
    <workbookView xWindow="1380" yWindow="760" windowWidth="28400" windowHeight="15700" activeTab="4" xr2:uid="{09D922D1-C3F4-2C4A-9494-B059569715E9}"/>
  </bookViews>
  <sheets>
    <sheet name="Cover" sheetId="4" r:id="rId1"/>
    <sheet name="State_NBA" sheetId="1" r:id="rId2"/>
    <sheet name="NBA_Teams" sheetId="2" r:id="rId3"/>
    <sheet name="State_WNBA" sheetId="5" r:id="rId4"/>
    <sheet name="WNBA_Teams" sheetId="3" r:id="rId5"/>
  </sheets>
  <definedNames>
    <definedName name="_xlnm._FilterDatabase" localSheetId="1" hidden="1">State_NBA!$A$1:$G$36</definedName>
    <definedName name="_xlnm._FilterDatabase" localSheetId="3" hidden="1">State_WNBA!$A$1:$G$36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D2" i="3"/>
  <c r="C2" i="3"/>
  <c r="B2" i="3"/>
  <c r="B3" i="2"/>
  <c r="B4" i="2"/>
  <c r="B5" i="2"/>
  <c r="B6" i="2"/>
  <c r="B7" i="2"/>
  <c r="B8" i="2"/>
  <c r="B9" i="2"/>
  <c r="B10" i="2"/>
  <c r="B11" i="2"/>
  <c r="B12" i="2"/>
  <c r="B13" i="2"/>
  <c r="B14" i="2"/>
  <c r="B16" i="2"/>
  <c r="B17" i="2"/>
  <c r="B18" i="2"/>
  <c r="B19" i="2"/>
  <c r="B20" i="2"/>
  <c r="B21" i="2"/>
  <c r="B22" i="2"/>
  <c r="B23" i="2"/>
  <c r="B24" i="2"/>
  <c r="B26" i="2"/>
  <c r="B27" i="2"/>
  <c r="B28" i="2"/>
  <c r="B29" i="2"/>
  <c r="B30" i="2"/>
  <c r="B31" i="2"/>
  <c r="B2" i="2"/>
  <c r="D4" i="2"/>
  <c r="D5" i="2"/>
  <c r="D6" i="2"/>
  <c r="D7" i="2"/>
  <c r="D8" i="2"/>
  <c r="D9" i="2"/>
  <c r="D10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2" i="2"/>
  <c r="C2" i="2"/>
  <c r="C3" i="2"/>
  <c r="C4" i="2"/>
  <c r="C5" i="2"/>
  <c r="C6" i="2"/>
  <c r="E6" i="2" s="1"/>
  <c r="C7" i="2"/>
  <c r="E7" i="2" s="1"/>
  <c r="C8" i="2"/>
  <c r="E8" i="2" s="1"/>
  <c r="C9" i="2"/>
  <c r="C10" i="2"/>
  <c r="E10" i="2" s="1"/>
  <c r="C12" i="2"/>
  <c r="C13" i="2"/>
  <c r="C14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G2" i="1"/>
  <c r="D3" i="2" s="1"/>
  <c r="E2" i="1"/>
  <c r="C11" i="2" s="1"/>
  <c r="C2" i="1"/>
  <c r="B15" i="2" s="1"/>
  <c r="G3" i="1"/>
  <c r="D11" i="2" s="1"/>
  <c r="E3" i="1"/>
  <c r="C15" i="2" s="1"/>
  <c r="C3" i="1"/>
  <c r="B25" i="2" s="1"/>
  <c r="E4" i="2"/>
  <c r="E5" i="2"/>
  <c r="E4" i="3" l="1"/>
  <c r="E3" i="3"/>
  <c r="E6" i="3"/>
  <c r="E8" i="3"/>
  <c r="E5" i="3"/>
  <c r="E10" i="3"/>
  <c r="E7" i="3"/>
  <c r="E9" i="3"/>
  <c r="E13" i="3"/>
  <c r="E12" i="3"/>
  <c r="E11" i="3"/>
  <c r="E2" i="3"/>
  <c r="E14" i="2"/>
  <c r="E12" i="2"/>
  <c r="E15" i="2"/>
  <c r="E16" i="2"/>
  <c r="E17" i="2"/>
  <c r="E9" i="2"/>
  <c r="E13" i="2"/>
  <c r="E18" i="2"/>
  <c r="E24" i="2"/>
  <c r="E3" i="2"/>
  <c r="E26" i="2"/>
  <c r="E25" i="2"/>
  <c r="E22" i="2"/>
  <c r="E27" i="2"/>
  <c r="E19" i="2"/>
  <c r="E11" i="2"/>
  <c r="E28" i="2"/>
  <c r="E20" i="2"/>
  <c r="E29" i="2"/>
  <c r="E21" i="2"/>
  <c r="E31" i="2"/>
  <c r="E23" i="2"/>
  <c r="E30" i="2"/>
  <c r="E2" i="2"/>
  <c r="C7" i="4" l="1"/>
  <c r="D7" i="4"/>
  <c r="C8" i="4"/>
  <c r="F13" i="3"/>
  <c r="F7" i="3"/>
  <c r="F12" i="3"/>
  <c r="F3" i="3"/>
  <c r="D8" i="4"/>
  <c r="F2" i="3"/>
  <c r="F4" i="3"/>
  <c r="F8" i="3"/>
  <c r="F9" i="3"/>
  <c r="F5" i="3"/>
  <c r="F11" i="3"/>
  <c r="F10" i="3"/>
  <c r="F6" i="3"/>
  <c r="F15" i="2"/>
  <c r="F2" i="2"/>
  <c r="F5" i="2"/>
  <c r="F14" i="2"/>
  <c r="F23" i="2"/>
  <c r="F8" i="2"/>
  <c r="F9" i="2"/>
  <c r="F31" i="2"/>
  <c r="F16" i="2"/>
  <c r="F29" i="2"/>
  <c r="F18" i="2"/>
  <c r="F24" i="2"/>
  <c r="F21" i="2"/>
  <c r="F4" i="2"/>
  <c r="F26" i="2"/>
  <c r="F19" i="2"/>
  <c r="F11" i="2"/>
  <c r="F12" i="2"/>
  <c r="F13" i="2"/>
  <c r="F3" i="2"/>
  <c r="F30" i="2"/>
  <c r="F20" i="2"/>
  <c r="F7" i="2"/>
  <c r="F27" i="2"/>
  <c r="F22" i="2"/>
  <c r="F28" i="2"/>
  <c r="F10" i="2"/>
  <c r="F6" i="2"/>
  <c r="F17" i="2"/>
  <c r="F25" i="2"/>
</calcChain>
</file>

<file path=xl/sharedStrings.xml><?xml version="1.0" encoding="utf-8"?>
<sst xmlns="http://schemas.openxmlformats.org/spreadsheetml/2006/main" count="355" uniqueCount="103">
  <si>
    <t>alabama</t>
  </si>
  <si>
    <t>arizona</t>
  </si>
  <si>
    <t>arkansas</t>
  </si>
  <si>
    <t>colorado</t>
  </si>
  <si>
    <t>connecticut</t>
  </si>
  <si>
    <t>delaware</t>
  </si>
  <si>
    <t>idaho</t>
  </si>
  <si>
    <t>illinois</t>
  </si>
  <si>
    <t>iowa</t>
  </si>
  <si>
    <t>kansas</t>
  </si>
  <si>
    <t>kentucky</t>
  </si>
  <si>
    <t>louisiana</t>
  </si>
  <si>
    <t>maine</t>
  </si>
  <si>
    <t>massachusetts</t>
  </si>
  <si>
    <t>michigan</t>
  </si>
  <si>
    <t>mississippi</t>
  </si>
  <si>
    <t>missouri</t>
  </si>
  <si>
    <t>montana</t>
  </si>
  <si>
    <t>nebraska</t>
  </si>
  <si>
    <t>new hampshire</t>
  </si>
  <si>
    <t>north dakota</t>
  </si>
  <si>
    <t>ohio</t>
  </si>
  <si>
    <t>oklahoma</t>
  </si>
  <si>
    <t>oregon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</si>
  <si>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</si>
  <si>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</si>
  <si>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</si>
  <si>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</si>
  <si>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</si>
  <si>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</si>
  <si>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</si>
  <si>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</si>
  <si>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</si>
  <si>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</si>
  <si>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</si>
  <si>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Atlanta Hawks</t>
  </si>
  <si>
    <t>Boston Celtics</t>
  </si>
  <si>
    <t>Brooklyn Nets</t>
  </si>
  <si>
    <t>Charlotte Hornets</t>
  </si>
  <si>
    <t>Chicago Bulls</t>
  </si>
  <si>
    <t>Cleveland Cavaliers</t>
  </si>
  <si>
    <t>Dallas Mavericks</t>
  </si>
  <si>
    <t>Denver Nuggets</t>
  </si>
  <si>
    <t>Detroit Pistons</t>
  </si>
  <si>
    <t>Golden State Warriors</t>
  </si>
  <si>
    <t>Houston Rockets</t>
  </si>
  <si>
    <t>Indiana Pacers</t>
  </si>
  <si>
    <t>Los Angeles Clippers</t>
  </si>
  <si>
    <t>Los Angeles Lakers</t>
  </si>
  <si>
    <t>Memphis Grizzlies</t>
  </si>
  <si>
    <t>Miami Heat</t>
  </si>
  <si>
    <t>Milwaukee Bucks</t>
  </si>
  <si>
    <t>Minnesota Timberwolves</t>
  </si>
  <si>
    <t>New Orleans Pelicans</t>
  </si>
  <si>
    <t>New York Knicks</t>
  </si>
  <si>
    <t>Oklahoma City Thunder</t>
  </si>
  <si>
    <t>Orlando Magic</t>
  </si>
  <si>
    <t>Philadelphia 76ers</t>
  </si>
  <si>
    <t>Phoenix Suns</t>
  </si>
  <si>
    <t>Portland Trail Blazers</t>
  </si>
  <si>
    <t>Sacramento Kings</t>
  </si>
  <si>
    <t>San Antonio Spurs</t>
  </si>
  <si>
    <t>Toronto Raptors</t>
  </si>
  <si>
    <t>Utah Jazz</t>
  </si>
  <si>
    <t>Washington Wizards</t>
  </si>
  <si>
    <t>state_count</t>
  </si>
  <si>
    <t>team</t>
  </si>
  <si>
    <t>state</t>
  </si>
  <si>
    <t>nba_state_2</t>
  </si>
  <si>
    <t>nba_perc_2</t>
  </si>
  <si>
    <t>nba_state_3</t>
  </si>
  <si>
    <t>nba_perc_3</t>
  </si>
  <si>
    <t>wnba_state_2</t>
  </si>
  <si>
    <t>wnba_perc_2</t>
  </si>
  <si>
    <t>wnba_state_3</t>
  </si>
  <si>
    <t>wnba_perc_3</t>
  </si>
  <si>
    <t>nba_state</t>
  </si>
  <si>
    <t>nba_perc</t>
  </si>
  <si>
    <t>wnba_state</t>
  </si>
  <si>
    <t>wnba_perc</t>
  </si>
  <si>
    <t>state_count_2</t>
  </si>
  <si>
    <t>state_count_3</t>
  </si>
  <si>
    <t>total</t>
  </si>
  <si>
    <t>tot_perc</t>
  </si>
  <si>
    <t>Fandom Cut Off</t>
  </si>
  <si>
    <t>WNBA % Teams</t>
  </si>
  <si>
    <t>NBA % Teams</t>
  </si>
  <si>
    <t xml:space="preserve">State-Team Allocation </t>
  </si>
  <si>
    <t>Results</t>
  </si>
  <si>
    <t>Atlanta Dream</t>
  </si>
  <si>
    <t>Chicago Sky</t>
  </si>
  <si>
    <t>Connecticut Sun</t>
  </si>
  <si>
    <t>Dallas Wings</t>
  </si>
  <si>
    <t>Indiana Fever</t>
  </si>
  <si>
    <t>Las Vegas Aces</t>
  </si>
  <si>
    <t>Los Angeles Sparks</t>
  </si>
  <si>
    <t>Minnesota Lynx</t>
  </si>
  <si>
    <t>New York Liberty</t>
  </si>
  <si>
    <t>Phoenix Mercury</t>
  </si>
  <si>
    <t>Seattle Storm</t>
  </si>
  <si>
    <t>Washington Mystics</t>
  </si>
  <si>
    <t>% Teams</t>
  </si>
  <si>
    <t>Num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</si>
</sst>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sz val="14"/>
      <color theme="1"/>
      <name val="Aptos Narrow"/>
      <scheme val="minor"/>
    </font>
    <font>
      <i/>
      <sz val="14"/>
      <color theme="1"/>
      <name val="Aptos Narrow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9" fontId="2" fillId="0" borderId="0" xfId="1" applyFont="1" applyAlignment="1">
      <alignment horizontal="center"/>
    </xf>
    <xf numFmtId="9" fontId="0" fillId="0" borderId="0" xfId="1" applyFont="1"/>
    <xf numFmtId="0" fontId="4" fillId="0" borderId="0" xfId="0" applyFont="1"/>
    <xf numFmtId="9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9" fontId="5" fillId="2" borderId="0" xfId="0" applyNumberFormat="1" applyFont="1" applyFill="1"/>
    <xf numFmtId="9" fontId="7" fillId="0" borderId="0" xfId="1" applyFont="1"/>
    <xf numFmtId="0" fontId="8" fillId="0" borderId="0" xfId="0" applyFont="1"/>
    <xf numFmtId="9" fontId="5" fillId="0" borderId="0" xfId="0" applyNumberFormat="1" applyFont="1"/>
    <xf numFmtId="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</cellXfs>
  <cellStyles count="2">
    <cellStyle name="Normal" xfId="0" builtinId="0"/>
    <cellStyle name="Per cent" xfId="1" builtinId="5"/>
  </cellStyles>
  <dxfs count="4">
    <dxf>
      <font>
        <b val="0"/>
        <i/>
        <color theme="2" tint="-9.9948118533890809E-2"/>
      </font>
    </dxf>
    <dxf>
      <font>
        <b val="0"/>
        <i/>
        <color theme="2" tint="-9.9948118533890809E-2"/>
      </font>
    </dxf>
    <dxf>
      <font>
        <b val="0"/>
        <i/>
        <color theme="2" tint="-9.9948118533890809E-2"/>
      </font>
    </dxf>
    <dxf>
      <font>
        <b val="0"/>
        <i/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D4ED-1E0C-AF47-B0D7-CA840291C7D0}">
  <dimension ref="B2:D8"/>
  <sheetViews>
    <sheetView workbookViewId="0">
      <selection activeCell="C18" sqref="C18"/>
    </sheetView>
  </sheetViews>
  <sheetFormatPr baseColWidth="10" defaultRowHeight="16" x14ac:dyDescent="0.2"/>
  <cols>
    <col min="2" max="2" width="20.33203125" customWidth="1"/>
    <col min="3" max="3" width="14" customWidth="1"/>
    <col min="4" max="4" width="12.83203125" customWidth="1"/>
  </cols>
  <sheetData>
    <row r="2" spans="2:4" ht="24" x14ac:dyDescent="0.3">
      <c r="B2" s="8" t="s">
        <v>87</v>
      </c>
    </row>
    <row r="4" spans="2:4" ht="19" x14ac:dyDescent="0.25">
      <c r="B4" s="7" t="s">
        <v>84</v>
      </c>
      <c r="C4" s="10">
        <v>0.3</v>
      </c>
    </row>
    <row r="5" spans="2:4" ht="19" x14ac:dyDescent="0.25">
      <c r="B5" s="7"/>
      <c r="C5" s="13"/>
    </row>
    <row r="6" spans="2:4" ht="19" x14ac:dyDescent="0.25">
      <c r="B6" s="12" t="s">
        <v>88</v>
      </c>
      <c r="C6" s="15" t="s">
        <v>102</v>
      </c>
      <c r="D6" s="14" t="s">
        <v>101</v>
      </c>
    </row>
    <row r="7" spans="2:4" ht="19" x14ac:dyDescent="0.25">
      <c r="B7" s="9" t="s">
        <v>86</v>
      </c>
      <c r="C7" s="16">
        <f>COUNTIF(NBA_Teams!E:E, "&gt;0")</f>
        <v>20</v>
      </c>
      <c r="D7" s="11">
        <f>1-COUNTIF(NBA_Teams!E:E,0)/COUNT(NBA_Teams!E:E)</f>
        <v>0.66666666666666674</v>
      </c>
    </row>
    <row r="8" spans="2:4" ht="19" x14ac:dyDescent="0.25">
      <c r="B8" s="9" t="s">
        <v>85</v>
      </c>
      <c r="C8" s="16">
        <f>COUNTIF(WNBA_Teams!E:E, "&gt;0")</f>
        <v>9</v>
      </c>
      <c r="D8" s="11">
        <f>1-COUNTIF(WNBA_Teams!E:E,0)/COUNT(WNBA_Teams!E:E)</f>
        <v>0.75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DE9F-3736-F544-852C-AFA1C1A78F55}">
  <dimension ref="A1:G36"/>
  <sheetViews>
    <sheetView zoomScale="87" workbookViewId="0">
      <selection activeCell="D22" sqref="D22"/>
    </sheetView>
  </sheetViews>
  <sheetFormatPr baseColWidth="10" defaultRowHeight="16" x14ac:dyDescent="0.2"/>
  <cols>
    <col min="1" max="1" width="24.83203125" style="2" customWidth="1"/>
    <col min="2" max="2" width="18.33203125" customWidth="1"/>
    <col min="3" max="3" width="10.83203125" style="4" customWidth="1"/>
    <col min="4" max="4" width="18.33203125" customWidth="1"/>
    <col min="5" max="5" width="10.83203125" style="4" customWidth="1"/>
    <col min="6" max="6" width="18.33203125" customWidth="1"/>
    <col min="7" max="7" width="10.83203125" style="4" customWidth="1"/>
  </cols>
  <sheetData>
    <row r="1" spans="1:7" x14ac:dyDescent="0.2">
      <c r="A1" s="1" t="s">
        <v>67</v>
      </c>
      <c r="B1" s="1" t="s">
        <v>76</v>
      </c>
      <c r="C1" s="3" t="s">
        <v>77</v>
      </c>
      <c r="D1" s="1" t="s">
        <v>68</v>
      </c>
      <c r="E1" s="3" t="s">
        <v>69</v>
      </c>
      <c r="F1" s="1" t="s">
        <v>70</v>
      </c>
      <c r="G1" s="3" t="s">
        <v>71</v>
      </c>
    </row>
    <row r="2" spans="1:7" x14ac:dyDescent="0.2">
      <c r="A2" s="2" t="s">
        <v>0</v>
      </c>
      <c r="B2" s="5" t="s">
        <v>48</v>
      </c>
      <c r="C2" s="4">
        <f>13/30</f>
        <v>0.43333333333333335</v>
      </c>
      <c r="D2" s="5" t="s">
        <v>44</v>
      </c>
      <c r="E2" s="4">
        <f>11/30</f>
        <v>0.36666666666666664</v>
      </c>
      <c r="F2" s="5" t="s">
        <v>36</v>
      </c>
      <c r="G2" s="4">
        <f>6/30</f>
        <v>0.2</v>
      </c>
    </row>
    <row r="3" spans="1:7" x14ac:dyDescent="0.2">
      <c r="A3" s="2" t="s">
        <v>1</v>
      </c>
      <c r="B3" s="5" t="s">
        <v>58</v>
      </c>
      <c r="C3" s="4">
        <f>11/16</f>
        <v>0.6875</v>
      </c>
      <c r="D3" s="5" t="s">
        <v>48</v>
      </c>
      <c r="E3" s="4">
        <f>3/16</f>
        <v>0.1875</v>
      </c>
      <c r="F3" s="5" t="s">
        <v>44</v>
      </c>
      <c r="G3" s="4">
        <f>2/16</f>
        <v>0.125</v>
      </c>
    </row>
    <row r="4" spans="1:7" x14ac:dyDescent="0.2">
      <c r="A4" s="2" t="s">
        <v>2</v>
      </c>
      <c r="B4" s="5" t="s">
        <v>48</v>
      </c>
      <c r="C4" s="4">
        <v>0.41</v>
      </c>
      <c r="D4" s="5" t="s">
        <v>44</v>
      </c>
      <c r="E4" s="4">
        <v>0.41</v>
      </c>
      <c r="F4" s="5" t="s">
        <v>49</v>
      </c>
      <c r="G4" s="4">
        <v>0.18</v>
      </c>
    </row>
    <row r="5" spans="1:7" x14ac:dyDescent="0.2">
      <c r="A5" s="2" t="s">
        <v>3</v>
      </c>
      <c r="B5" s="5" t="s">
        <v>42</v>
      </c>
      <c r="C5" s="4">
        <v>0.76</v>
      </c>
      <c r="D5" s="5" t="s">
        <v>48</v>
      </c>
      <c r="E5" s="4">
        <v>0.13</v>
      </c>
      <c r="F5" s="5" t="s">
        <v>44</v>
      </c>
      <c r="G5" s="4">
        <v>0.11</v>
      </c>
    </row>
    <row r="6" spans="1:7" x14ac:dyDescent="0.2">
      <c r="A6" s="2" t="s">
        <v>4</v>
      </c>
      <c r="B6" s="5" t="s">
        <v>36</v>
      </c>
      <c r="C6" s="4">
        <v>0.51</v>
      </c>
      <c r="D6" s="5" t="s">
        <v>54</v>
      </c>
      <c r="E6" s="4">
        <v>0.28999999999999998</v>
      </c>
      <c r="F6" s="5" t="s">
        <v>48</v>
      </c>
      <c r="G6" s="4">
        <v>0.2</v>
      </c>
    </row>
    <row r="7" spans="1:7" x14ac:dyDescent="0.2">
      <c r="A7" s="2" t="s">
        <v>5</v>
      </c>
      <c r="B7" s="5" t="s">
        <v>57</v>
      </c>
      <c r="C7" s="4">
        <v>0.73</v>
      </c>
      <c r="D7" s="5" t="s">
        <v>48</v>
      </c>
      <c r="E7" s="4">
        <v>0.15</v>
      </c>
      <c r="F7" s="5" t="s">
        <v>36</v>
      </c>
      <c r="G7" s="4">
        <v>0.12</v>
      </c>
    </row>
    <row r="8" spans="1:7" x14ac:dyDescent="0.2">
      <c r="A8" s="2" t="s">
        <v>6</v>
      </c>
      <c r="B8" s="5" t="s">
        <v>63</v>
      </c>
      <c r="C8" s="4">
        <v>0.37</v>
      </c>
      <c r="D8" s="5" t="s">
        <v>44</v>
      </c>
      <c r="E8" s="4">
        <v>0.33</v>
      </c>
      <c r="F8" s="5" t="s">
        <v>48</v>
      </c>
      <c r="G8" s="4">
        <v>0.3</v>
      </c>
    </row>
    <row r="9" spans="1:7" x14ac:dyDescent="0.2">
      <c r="A9" s="2" t="s">
        <v>7</v>
      </c>
      <c r="B9" s="5" t="s">
        <v>39</v>
      </c>
      <c r="C9" s="4">
        <v>0.75</v>
      </c>
      <c r="D9" s="5" t="s">
        <v>48</v>
      </c>
      <c r="E9" s="4">
        <v>0.16</v>
      </c>
      <c r="F9" s="5" t="s">
        <v>36</v>
      </c>
      <c r="G9" s="4">
        <v>0.09</v>
      </c>
    </row>
    <row r="10" spans="1:7" x14ac:dyDescent="0.2">
      <c r="A10" s="2" t="s">
        <v>8</v>
      </c>
      <c r="B10" s="5" t="s">
        <v>48</v>
      </c>
      <c r="C10" s="4">
        <v>0.45</v>
      </c>
      <c r="D10" s="5" t="s">
        <v>39</v>
      </c>
      <c r="E10" s="4">
        <v>0.35</v>
      </c>
      <c r="F10" s="5" t="s">
        <v>52</v>
      </c>
      <c r="G10" s="4">
        <v>0.2</v>
      </c>
    </row>
    <row r="11" spans="1:7" x14ac:dyDescent="0.2">
      <c r="A11" s="2" t="s">
        <v>9</v>
      </c>
      <c r="B11" s="5" t="s">
        <v>48</v>
      </c>
      <c r="C11" s="4">
        <v>0.41</v>
      </c>
      <c r="D11" s="5" t="s">
        <v>44</v>
      </c>
      <c r="E11" s="4">
        <v>0.36</v>
      </c>
      <c r="F11" s="5" t="s">
        <v>55</v>
      </c>
      <c r="G11" s="4">
        <v>0.23</v>
      </c>
    </row>
    <row r="12" spans="1:7" x14ac:dyDescent="0.2">
      <c r="A12" s="2" t="s">
        <v>10</v>
      </c>
      <c r="B12" s="5" t="s">
        <v>48</v>
      </c>
      <c r="C12" s="4">
        <v>0.41</v>
      </c>
      <c r="D12" s="5" t="s">
        <v>44</v>
      </c>
      <c r="E12" s="4">
        <v>0.34</v>
      </c>
      <c r="F12" s="5" t="s">
        <v>40</v>
      </c>
      <c r="G12" s="4">
        <v>0.25</v>
      </c>
    </row>
    <row r="13" spans="1:7" x14ac:dyDescent="0.2">
      <c r="A13" s="2" t="s">
        <v>11</v>
      </c>
      <c r="B13" s="5" t="s">
        <v>53</v>
      </c>
      <c r="C13" s="4">
        <v>0.55000000000000004</v>
      </c>
      <c r="D13" s="5" t="s">
        <v>48</v>
      </c>
      <c r="E13" s="4">
        <v>0.24</v>
      </c>
      <c r="F13" s="5" t="s">
        <v>44</v>
      </c>
      <c r="G13" s="4">
        <v>0.21</v>
      </c>
    </row>
    <row r="14" spans="1:7" x14ac:dyDescent="0.2">
      <c r="A14" s="2" t="s">
        <v>12</v>
      </c>
      <c r="B14" s="5" t="s">
        <v>36</v>
      </c>
      <c r="C14" s="4">
        <v>0.86</v>
      </c>
      <c r="D14" s="5" t="s">
        <v>44</v>
      </c>
      <c r="E14" s="4">
        <v>7.0000000000000007E-2</v>
      </c>
      <c r="F14" s="5" t="s">
        <v>48</v>
      </c>
      <c r="G14" s="4">
        <v>7.0000000000000007E-2</v>
      </c>
    </row>
    <row r="15" spans="1:7" x14ac:dyDescent="0.2">
      <c r="A15" s="2" t="s">
        <v>13</v>
      </c>
      <c r="B15" s="5" t="s">
        <v>36</v>
      </c>
      <c r="C15" s="4">
        <v>0.85</v>
      </c>
      <c r="D15" s="5" t="s">
        <v>44</v>
      </c>
      <c r="E15" s="4">
        <v>0.08</v>
      </c>
      <c r="F15" s="5" t="s">
        <v>48</v>
      </c>
      <c r="G15" s="4">
        <v>7.0000000000000007E-2</v>
      </c>
    </row>
    <row r="16" spans="1:7" x14ac:dyDescent="0.2">
      <c r="A16" s="2" t="s">
        <v>14</v>
      </c>
      <c r="B16" s="5" t="s">
        <v>43</v>
      </c>
      <c r="C16" s="4">
        <v>0.57999999999999996</v>
      </c>
      <c r="D16" s="5" t="s">
        <v>44</v>
      </c>
      <c r="E16" s="4">
        <v>0.22</v>
      </c>
      <c r="F16" s="5" t="s">
        <v>48</v>
      </c>
      <c r="G16" s="4">
        <v>0.2</v>
      </c>
    </row>
    <row r="17" spans="1:7" x14ac:dyDescent="0.2">
      <c r="A17" s="2" t="s">
        <v>15</v>
      </c>
      <c r="B17" s="5" t="s">
        <v>48</v>
      </c>
      <c r="C17" s="4">
        <v>0.42</v>
      </c>
      <c r="D17" s="5" t="s">
        <v>44</v>
      </c>
      <c r="E17" s="4">
        <v>0.33</v>
      </c>
      <c r="F17" s="5" t="s">
        <v>49</v>
      </c>
      <c r="G17" s="4">
        <v>0.25</v>
      </c>
    </row>
    <row r="18" spans="1:7" x14ac:dyDescent="0.2">
      <c r="A18" s="2" t="s">
        <v>16</v>
      </c>
      <c r="B18" s="5" t="s">
        <v>48</v>
      </c>
      <c r="C18" s="4">
        <v>0.44</v>
      </c>
      <c r="D18" s="5" t="s">
        <v>44</v>
      </c>
      <c r="E18" s="4">
        <v>0.36</v>
      </c>
      <c r="F18" s="5" t="s">
        <v>36</v>
      </c>
      <c r="G18" s="4">
        <v>0.2</v>
      </c>
    </row>
    <row r="19" spans="1:7" x14ac:dyDescent="0.2">
      <c r="A19" s="2" t="s">
        <v>17</v>
      </c>
      <c r="B19" s="5" t="s">
        <v>44</v>
      </c>
      <c r="C19" s="4">
        <v>0.39</v>
      </c>
      <c r="D19" s="5" t="s">
        <v>48</v>
      </c>
      <c r="E19" s="4">
        <v>0.37</v>
      </c>
      <c r="F19" s="5" t="s">
        <v>36</v>
      </c>
      <c r="G19" s="4">
        <v>0.24</v>
      </c>
    </row>
    <row r="20" spans="1:7" x14ac:dyDescent="0.2">
      <c r="A20" s="2" t="s">
        <v>18</v>
      </c>
      <c r="B20" s="5" t="s">
        <v>48</v>
      </c>
      <c r="C20" s="4">
        <v>0.41</v>
      </c>
      <c r="D20" s="5" t="s">
        <v>44</v>
      </c>
      <c r="E20" s="4">
        <v>0.39</v>
      </c>
      <c r="F20" s="5" t="s">
        <v>36</v>
      </c>
      <c r="G20" s="4">
        <v>0.2</v>
      </c>
    </row>
    <row r="21" spans="1:7" x14ac:dyDescent="0.2">
      <c r="A21" s="2" t="s">
        <v>19</v>
      </c>
      <c r="B21" s="5" t="s">
        <v>36</v>
      </c>
      <c r="C21" s="4">
        <v>0.89</v>
      </c>
      <c r="D21" s="5" t="s">
        <v>44</v>
      </c>
      <c r="E21" s="4">
        <v>0.06</v>
      </c>
      <c r="F21" s="5" t="s">
        <v>48</v>
      </c>
      <c r="G21" s="4">
        <v>0.05</v>
      </c>
    </row>
    <row r="22" spans="1:7" x14ac:dyDescent="0.2">
      <c r="A22" s="2" t="s">
        <v>20</v>
      </c>
      <c r="B22" s="5" t="s">
        <v>52</v>
      </c>
      <c r="C22" s="4">
        <v>0.56000000000000005</v>
      </c>
      <c r="D22" s="5" t="s">
        <v>48</v>
      </c>
      <c r="E22" s="4">
        <v>0.24</v>
      </c>
      <c r="F22" s="5" t="s">
        <v>44</v>
      </c>
      <c r="G22" s="4">
        <v>0.2</v>
      </c>
    </row>
    <row r="23" spans="1:7" x14ac:dyDescent="0.2">
      <c r="A23" s="2" t="s">
        <v>21</v>
      </c>
      <c r="B23" s="5" t="s">
        <v>40</v>
      </c>
      <c r="C23" s="4">
        <v>0.76</v>
      </c>
      <c r="D23" s="5" t="s">
        <v>48</v>
      </c>
      <c r="E23" s="4">
        <v>0.14000000000000001</v>
      </c>
      <c r="F23" s="5" t="s">
        <v>44</v>
      </c>
      <c r="G23" s="4">
        <v>0.1</v>
      </c>
    </row>
    <row r="24" spans="1:7" x14ac:dyDescent="0.2">
      <c r="A24" s="2" t="s">
        <v>22</v>
      </c>
      <c r="B24" s="5" t="s">
        <v>55</v>
      </c>
      <c r="C24" s="4">
        <v>0.8</v>
      </c>
      <c r="D24" s="5" t="s">
        <v>48</v>
      </c>
      <c r="E24" s="4">
        <v>0.1</v>
      </c>
      <c r="F24" s="5" t="s">
        <v>44</v>
      </c>
      <c r="G24" s="4">
        <v>0.1</v>
      </c>
    </row>
    <row r="25" spans="1:7" x14ac:dyDescent="0.2">
      <c r="A25" s="2" t="s">
        <v>23</v>
      </c>
      <c r="B25" s="5" t="s">
        <v>59</v>
      </c>
      <c r="C25" s="4">
        <v>0.71</v>
      </c>
      <c r="D25" s="5" t="s">
        <v>44</v>
      </c>
      <c r="E25" s="4">
        <v>0.15</v>
      </c>
      <c r="F25" s="5" t="s">
        <v>48</v>
      </c>
      <c r="G25" s="4">
        <v>0.14000000000000001</v>
      </c>
    </row>
    <row r="26" spans="1:7" x14ac:dyDescent="0.2">
      <c r="A26" s="2" t="s">
        <v>24</v>
      </c>
      <c r="B26" s="5" t="s">
        <v>36</v>
      </c>
      <c r="C26" s="4">
        <v>0.79</v>
      </c>
      <c r="D26" s="5" t="s">
        <v>48</v>
      </c>
      <c r="E26" s="4">
        <v>0.11</v>
      </c>
      <c r="F26" s="5" t="s">
        <v>44</v>
      </c>
      <c r="G26" s="4">
        <v>0.1</v>
      </c>
    </row>
    <row r="27" spans="1:7" x14ac:dyDescent="0.2">
      <c r="A27" s="2" t="s">
        <v>25</v>
      </c>
      <c r="B27" s="5" t="s">
        <v>48</v>
      </c>
      <c r="C27" s="4">
        <v>0.41</v>
      </c>
      <c r="D27" s="5" t="s">
        <v>44</v>
      </c>
      <c r="E27" s="4">
        <v>0.33</v>
      </c>
      <c r="F27" s="5" t="s">
        <v>36</v>
      </c>
      <c r="G27" s="4">
        <v>0.26</v>
      </c>
    </row>
    <row r="28" spans="1:7" x14ac:dyDescent="0.2">
      <c r="A28" s="2" t="s">
        <v>26</v>
      </c>
      <c r="B28" s="5" t="s">
        <v>52</v>
      </c>
      <c r="C28" s="4">
        <v>0.39</v>
      </c>
      <c r="D28" s="5" t="s">
        <v>48</v>
      </c>
      <c r="E28" s="4">
        <v>0.31</v>
      </c>
      <c r="F28" s="5" t="s">
        <v>44</v>
      </c>
      <c r="G28" s="4">
        <v>0.3</v>
      </c>
    </row>
    <row r="29" spans="1:7" x14ac:dyDescent="0.2">
      <c r="A29" s="2" t="s">
        <v>27</v>
      </c>
      <c r="B29" s="5" t="s">
        <v>49</v>
      </c>
      <c r="C29" s="4">
        <v>0.44</v>
      </c>
      <c r="D29" s="5" t="s">
        <v>48</v>
      </c>
      <c r="E29" s="4">
        <v>0.31</v>
      </c>
      <c r="F29" s="5" t="s">
        <v>44</v>
      </c>
      <c r="G29" s="4">
        <v>0.25</v>
      </c>
    </row>
    <row r="30" spans="1:7" x14ac:dyDescent="0.2">
      <c r="A30" s="2" t="s">
        <v>28</v>
      </c>
      <c r="B30" s="5" t="s">
        <v>41</v>
      </c>
      <c r="C30" s="4">
        <v>0.36</v>
      </c>
      <c r="D30" s="5" t="s">
        <v>45</v>
      </c>
      <c r="E30" s="4">
        <v>0.34</v>
      </c>
      <c r="F30" s="5" t="s">
        <v>61</v>
      </c>
      <c r="G30" s="4">
        <v>0.3</v>
      </c>
    </row>
    <row r="31" spans="1:7" x14ac:dyDescent="0.2">
      <c r="A31" s="2" t="s">
        <v>29</v>
      </c>
      <c r="B31" s="5" t="s">
        <v>63</v>
      </c>
      <c r="C31" s="4">
        <v>0.82</v>
      </c>
      <c r="D31" s="5" t="s">
        <v>48</v>
      </c>
      <c r="E31" s="4">
        <v>0.09</v>
      </c>
      <c r="F31" s="5" t="s">
        <v>44</v>
      </c>
      <c r="G31" s="4">
        <v>0.09</v>
      </c>
    </row>
    <row r="32" spans="1:7" x14ac:dyDescent="0.2">
      <c r="A32" s="2" t="s">
        <v>30</v>
      </c>
      <c r="B32" s="5" t="s">
        <v>36</v>
      </c>
      <c r="C32" s="4">
        <v>0.77</v>
      </c>
      <c r="D32" s="5" t="s">
        <v>44</v>
      </c>
      <c r="E32" s="4">
        <v>0.12</v>
      </c>
      <c r="F32" s="5" t="s">
        <v>48</v>
      </c>
      <c r="G32" s="4">
        <v>0.11</v>
      </c>
    </row>
    <row r="33" spans="1:7" x14ac:dyDescent="0.2">
      <c r="A33" s="2" t="s">
        <v>31</v>
      </c>
      <c r="B33" s="5" t="s">
        <v>48</v>
      </c>
      <c r="C33" s="4">
        <v>0.41</v>
      </c>
      <c r="D33" s="5" t="s">
        <v>64</v>
      </c>
      <c r="E33" s="4">
        <v>0.3</v>
      </c>
      <c r="F33" s="5" t="s">
        <v>44</v>
      </c>
      <c r="G33" s="4">
        <v>0.28999999999999998</v>
      </c>
    </row>
    <row r="34" spans="1:7" x14ac:dyDescent="0.2">
      <c r="A34" s="2" t="s">
        <v>32</v>
      </c>
      <c r="B34" s="5" t="s">
        <v>44</v>
      </c>
      <c r="C34" s="4">
        <v>0.37</v>
      </c>
      <c r="D34" s="5" t="s">
        <v>48</v>
      </c>
      <c r="E34" s="4">
        <v>0.34</v>
      </c>
      <c r="F34" s="5" t="s">
        <v>59</v>
      </c>
      <c r="G34" s="4">
        <v>0.28999999999999998</v>
      </c>
    </row>
    <row r="35" spans="1:7" x14ac:dyDescent="0.2">
      <c r="A35" s="2" t="s">
        <v>33</v>
      </c>
      <c r="B35" s="5" t="s">
        <v>48</v>
      </c>
      <c r="C35" s="4">
        <v>0.41</v>
      </c>
      <c r="D35" s="5" t="s">
        <v>44</v>
      </c>
      <c r="E35" s="4">
        <v>0.31</v>
      </c>
      <c r="F35" s="5" t="s">
        <v>40</v>
      </c>
      <c r="G35" s="4">
        <v>0.28000000000000003</v>
      </c>
    </row>
    <row r="36" spans="1:7" x14ac:dyDescent="0.2">
      <c r="A36" s="2" t="s">
        <v>34</v>
      </c>
      <c r="B36" s="5" t="s">
        <v>51</v>
      </c>
      <c r="C36" s="4">
        <v>0.86</v>
      </c>
      <c r="D36" s="5" t="s">
        <v>44</v>
      </c>
      <c r="E36" s="4">
        <v>7.0000000000000007E-2</v>
      </c>
      <c r="F36" s="5" t="s">
        <v>48</v>
      </c>
      <c r="G36" s="4">
        <v>7.0000000000000007E-2</v>
      </c>
    </row>
  </sheetData>
  <autoFilter ref="A1:G36" xr:uid="{37CCDE9F-3736-F544-852C-AFA1C1A78F55}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0ABC12D4-3081-7443-9556-F697061332AC}">
            <xm:f>C2&lt;Cover!$C$4</xm:f>
            <x14:dxf>
              <font>
                <b val="0"/>
                <i/>
                <color theme="2" tint="-9.9948118533890809E-2"/>
              </font>
            </x14:dxf>
          </x14:cfRule>
          <xm:sqref>B2:B36 D2:D36 F2:F36</xm:sqref>
        </x14:conditionalFormatting>
        <x14:conditionalFormatting xmlns:xm="http://schemas.microsoft.com/office/excel/2006/main">
          <x14:cfRule type="cellIs" priority="34" operator="lessThan" id="{2860F73D-C64D-7C40-81AD-64142B9669A1}">
            <xm:f>Cover!$C$4</xm:f>
            <x14:dxf>
              <font>
                <b val="0"/>
                <i/>
                <color theme="2" tint="-9.9948118533890809E-2"/>
              </font>
            </x14:dxf>
          </x14:cfRule>
          <xm:sqref>C2:C36 E2:E36 G2:G36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48116-E9FE-554B-8615-2770B5907C2D}">
  <dimension ref="A1:G31"/>
  <sheetViews>
    <sheetView zoomScale="89" workbookViewId="0">
      <selection activeCell="C22" sqref="C22"/>
    </sheetView>
  </sheetViews>
  <sheetFormatPr baseColWidth="10" defaultRowHeight="16" x14ac:dyDescent="0.2"/>
  <cols>
    <col min="1" max="1" width="25.33203125" customWidth="1"/>
    <col min="2" max="4" width="14.83203125" customWidth="1"/>
    <col min="6" max="6" width="10.83203125" customWidth="1"/>
  </cols>
  <sheetData>
    <row r="1" spans="1:7" x14ac:dyDescent="0.2">
      <c r="A1" s="1" t="s">
        <v>66</v>
      </c>
      <c r="B1" s="1" t="s">
        <v>65</v>
      </c>
      <c r="C1" s="1" t="s">
        <v>80</v>
      </c>
      <c r="D1" s="1" t="s">
        <v>81</v>
      </c>
      <c r="E1" s="1" t="s">
        <v>82</v>
      </c>
      <c r="F1" s="1" t="s">
        <v>83</v>
      </c>
      <c r="G1" s="6"/>
    </row>
    <row r="2" spans="1:7" x14ac:dyDescent="0.2">
      <c r="A2" s="5" t="s">
        <v>35</v>
      </c>
      <c r="B2">
        <f>COUNTIFS(State_NBA!B:B, NBA_Teams!$A2, State_NBA!C:C, "&gt;=" &amp; Cover!$C$4)</f>
        <v>0</v>
      </c>
      <c r="C2">
        <f>COUNTIFS(State_NBA!D:D, NBA_Teams!$A2, State_NBA!E:E, "&gt;=" &amp; Cover!$C$4)</f>
        <v>0</v>
      </c>
      <c r="D2">
        <f>COUNTIFS(State_NBA!F:F, NBA_Teams!$A2, State_NBA!G:G, "&gt;=" &amp; Cover!$C$4)</f>
        <v>0</v>
      </c>
      <c r="E2">
        <f>SUM(B2:D2)</f>
        <v>0</v>
      </c>
      <c r="F2" s="4">
        <f t="shared" ref="F2:F31" si="0">E2/SUM(E:E)</f>
        <v>0</v>
      </c>
    </row>
    <row r="3" spans="1:7" x14ac:dyDescent="0.2">
      <c r="A3" s="5" t="s">
        <v>36</v>
      </c>
      <c r="B3">
        <f>COUNTIFS(State_NBA!B:B, NBA_Teams!$A3, State_NBA!C:C, "&gt;=" &amp; Cover!$C$4)</f>
        <v>6</v>
      </c>
      <c r="C3">
        <f>COUNTIFS(State_NBA!D:D, NBA_Teams!$A3, State_NBA!E:E, "&gt;=" &amp; Cover!$C$4)</f>
        <v>0</v>
      </c>
      <c r="D3">
        <f>COUNTIFS(State_NBA!F:F, NBA_Teams!$A3, State_NBA!G:G, "&gt;=" &amp; Cover!$C$4)</f>
        <v>0</v>
      </c>
      <c r="E3">
        <f t="shared" ref="E3:E31" si="1">SUM(B3:D3)</f>
        <v>6</v>
      </c>
      <c r="F3" s="4">
        <f t="shared" si="0"/>
        <v>0.10909090909090909</v>
      </c>
    </row>
    <row r="4" spans="1:7" x14ac:dyDescent="0.2">
      <c r="A4" s="5" t="s">
        <v>37</v>
      </c>
      <c r="B4">
        <f>COUNTIFS(State_NBA!B:B, NBA_Teams!$A4, State_NBA!C:C, "&gt;=" &amp; Cover!$C$4)</f>
        <v>0</v>
      </c>
      <c r="C4">
        <f>COUNTIFS(State_NBA!D:D, NBA_Teams!$A4, State_NBA!E:E, "&gt;=" &amp; Cover!$C$4)</f>
        <v>0</v>
      </c>
      <c r="D4">
        <f>COUNTIFS(State_NBA!F:F, NBA_Teams!$A4, State_NBA!G:G, "&gt;=" &amp; Cover!$C$4)</f>
        <v>0</v>
      </c>
      <c r="E4">
        <f>SUM(B4:D4)</f>
        <v>0</v>
      </c>
      <c r="F4" s="4">
        <f t="shared" si="0"/>
        <v>0</v>
      </c>
    </row>
    <row r="5" spans="1:7" x14ac:dyDescent="0.2">
      <c r="A5" s="5" t="s">
        <v>38</v>
      </c>
      <c r="B5">
        <f>COUNTIFS(State_NBA!B:B, NBA_Teams!$A5, State_NBA!C:C, "&gt;=" &amp; Cover!$C$4)</f>
        <v>0</v>
      </c>
      <c r="C5">
        <f>COUNTIFS(State_NBA!D:D, NBA_Teams!$A5, State_NBA!E:E, "&gt;=" &amp; Cover!$C$4)</f>
        <v>0</v>
      </c>
      <c r="D5">
        <f>COUNTIFS(State_NBA!F:F, NBA_Teams!$A5, State_NBA!G:G, "&gt;=" &amp; Cover!$C$4)</f>
        <v>0</v>
      </c>
      <c r="E5">
        <f t="shared" si="1"/>
        <v>0</v>
      </c>
      <c r="F5" s="4">
        <f t="shared" si="0"/>
        <v>0</v>
      </c>
    </row>
    <row r="6" spans="1:7" x14ac:dyDescent="0.2">
      <c r="A6" s="5" t="s">
        <v>39</v>
      </c>
      <c r="B6">
        <f>COUNTIFS(State_NBA!B:B, NBA_Teams!$A6, State_NBA!C:C, "&gt;=" &amp; Cover!$C$4)</f>
        <v>1</v>
      </c>
      <c r="C6">
        <f>COUNTIFS(State_NBA!D:D, NBA_Teams!$A6, State_NBA!E:E, "&gt;=" &amp; Cover!$C$4)</f>
        <v>1</v>
      </c>
      <c r="D6">
        <f>COUNTIFS(State_NBA!F:F, NBA_Teams!$A6, State_NBA!G:G, "&gt;=" &amp; Cover!$C$4)</f>
        <v>0</v>
      </c>
      <c r="E6">
        <f t="shared" si="1"/>
        <v>2</v>
      </c>
      <c r="F6" s="4">
        <f t="shared" si="0"/>
        <v>3.6363636363636362E-2</v>
      </c>
    </row>
    <row r="7" spans="1:7" x14ac:dyDescent="0.2">
      <c r="A7" s="5" t="s">
        <v>40</v>
      </c>
      <c r="B7">
        <f>COUNTIFS(State_NBA!B:B, NBA_Teams!$A7, State_NBA!C:C, "&gt;=" &amp; Cover!$C$4)</f>
        <v>1</v>
      </c>
      <c r="C7">
        <f>COUNTIFS(State_NBA!D:D, NBA_Teams!$A7, State_NBA!E:E, "&gt;=" &amp; Cover!$C$4)</f>
        <v>0</v>
      </c>
      <c r="D7">
        <f>COUNTIFS(State_NBA!F:F, NBA_Teams!$A7, State_NBA!G:G, "&gt;=" &amp; Cover!$C$4)</f>
        <v>0</v>
      </c>
      <c r="E7">
        <f t="shared" si="1"/>
        <v>1</v>
      </c>
      <c r="F7" s="4">
        <f t="shared" si="0"/>
        <v>1.8181818181818181E-2</v>
      </c>
    </row>
    <row r="8" spans="1:7" x14ac:dyDescent="0.2">
      <c r="A8" s="5" t="s">
        <v>41</v>
      </c>
      <c r="B8">
        <f>COUNTIFS(State_NBA!B:B, NBA_Teams!$A8, State_NBA!C:C, "&gt;=" &amp; Cover!$C$4)</f>
        <v>1</v>
      </c>
      <c r="C8">
        <f>COUNTIFS(State_NBA!D:D, NBA_Teams!$A8, State_NBA!E:E, "&gt;=" &amp; Cover!$C$4)</f>
        <v>0</v>
      </c>
      <c r="D8">
        <f>COUNTIFS(State_NBA!F:F, NBA_Teams!$A8, State_NBA!G:G, "&gt;=" &amp; Cover!$C$4)</f>
        <v>0</v>
      </c>
      <c r="E8">
        <f t="shared" si="1"/>
        <v>1</v>
      </c>
      <c r="F8" s="4">
        <f t="shared" si="0"/>
        <v>1.8181818181818181E-2</v>
      </c>
    </row>
    <row r="9" spans="1:7" x14ac:dyDescent="0.2">
      <c r="A9" s="5" t="s">
        <v>42</v>
      </c>
      <c r="B9">
        <f>COUNTIFS(State_NBA!B:B, NBA_Teams!$A9, State_NBA!C:C, "&gt;=" &amp; Cover!$C$4)</f>
        <v>1</v>
      </c>
      <c r="C9">
        <f>COUNTIFS(State_NBA!D:D, NBA_Teams!$A9, State_NBA!E:E, "&gt;=" &amp; Cover!$C$4)</f>
        <v>0</v>
      </c>
      <c r="D9">
        <f>COUNTIFS(State_NBA!F:F, NBA_Teams!$A9, State_NBA!G:G, "&gt;=" &amp; Cover!$C$4)</f>
        <v>0</v>
      </c>
      <c r="E9">
        <f t="shared" si="1"/>
        <v>1</v>
      </c>
      <c r="F9" s="4">
        <f t="shared" si="0"/>
        <v>1.8181818181818181E-2</v>
      </c>
    </row>
    <row r="10" spans="1:7" x14ac:dyDescent="0.2">
      <c r="A10" s="5" t="s">
        <v>43</v>
      </c>
      <c r="B10">
        <f>COUNTIFS(State_NBA!B:B, NBA_Teams!$A10, State_NBA!C:C, "&gt;=" &amp; Cover!$C$4)</f>
        <v>1</v>
      </c>
      <c r="C10">
        <f>COUNTIFS(State_NBA!D:D, NBA_Teams!$A10, State_NBA!E:E, "&gt;=" &amp; Cover!$C$4)</f>
        <v>0</v>
      </c>
      <c r="D10">
        <f>COUNTIFS(State_NBA!F:F, NBA_Teams!$A10, State_NBA!G:G, "&gt;=" &amp; Cover!$C$4)</f>
        <v>0</v>
      </c>
      <c r="E10">
        <f t="shared" si="1"/>
        <v>1</v>
      </c>
      <c r="F10" s="4">
        <f t="shared" si="0"/>
        <v>1.8181818181818181E-2</v>
      </c>
    </row>
    <row r="11" spans="1:7" x14ac:dyDescent="0.2">
      <c r="A11" s="5" t="s">
        <v>44</v>
      </c>
      <c r="B11">
        <f>COUNTIFS(State_NBA!B:B, NBA_Teams!$A11, State_NBA!C:C, "&gt;=" &amp; Cover!$C$4)</f>
        <v>2</v>
      </c>
      <c r="C11">
        <f>COUNTIFS(State_NBA!D:D, NBA_Teams!$A11, State_NBA!E:E, "&gt;=" &amp; Cover!$C$4)</f>
        <v>10</v>
      </c>
      <c r="D11">
        <f>COUNTIFS(State_NBA!F:F, NBA_Teams!$A11, State_NBA!G:G, "&gt;=" &amp; Cover!$C$4)</f>
        <v>1</v>
      </c>
      <c r="E11">
        <f t="shared" si="1"/>
        <v>13</v>
      </c>
      <c r="F11" s="4">
        <f t="shared" si="0"/>
        <v>0.23636363636363636</v>
      </c>
    </row>
    <row r="12" spans="1:7" x14ac:dyDescent="0.2">
      <c r="A12" s="5" t="s">
        <v>45</v>
      </c>
      <c r="B12">
        <f>COUNTIFS(State_NBA!B:B, NBA_Teams!$A12, State_NBA!C:C, "&gt;=" &amp; Cover!$C$4)</f>
        <v>0</v>
      </c>
      <c r="C12">
        <f>COUNTIFS(State_NBA!D:D, NBA_Teams!$A12, State_NBA!E:E, "&gt;=" &amp; Cover!$C$4)</f>
        <v>1</v>
      </c>
      <c r="D12">
        <f>COUNTIFS(State_NBA!F:F, NBA_Teams!$A12, State_NBA!G:G, "&gt;=" &amp; Cover!$C$4)</f>
        <v>0</v>
      </c>
      <c r="E12">
        <f t="shared" si="1"/>
        <v>1</v>
      </c>
      <c r="F12" s="4">
        <f t="shared" si="0"/>
        <v>1.8181818181818181E-2</v>
      </c>
    </row>
    <row r="13" spans="1:7" x14ac:dyDescent="0.2">
      <c r="A13" s="5" t="s">
        <v>46</v>
      </c>
      <c r="B13">
        <f>COUNTIFS(State_NBA!B:B, NBA_Teams!$A13, State_NBA!C:C, "&gt;=" &amp; Cover!$C$4)</f>
        <v>0</v>
      </c>
      <c r="C13">
        <f>COUNTIFS(State_NBA!D:D, NBA_Teams!$A13, State_NBA!E:E, "&gt;=" &amp; Cover!$C$4)</f>
        <v>0</v>
      </c>
      <c r="D13">
        <f>COUNTIFS(State_NBA!F:F, NBA_Teams!$A13, State_NBA!G:G, "&gt;=" &amp; Cover!$C$4)</f>
        <v>0</v>
      </c>
      <c r="E13">
        <f t="shared" si="1"/>
        <v>0</v>
      </c>
      <c r="F13" s="4">
        <f t="shared" si="0"/>
        <v>0</v>
      </c>
    </row>
    <row r="14" spans="1:7" x14ac:dyDescent="0.2">
      <c r="A14" s="5" t="s">
        <v>47</v>
      </c>
      <c r="B14">
        <f>COUNTIFS(State_NBA!B:B, NBA_Teams!$A14, State_NBA!C:C, "&gt;=" &amp; Cover!$C$4)</f>
        <v>0</v>
      </c>
      <c r="C14">
        <f>COUNTIFS(State_NBA!D:D, NBA_Teams!$A14, State_NBA!E:E, "&gt;=" &amp; Cover!$C$4)</f>
        <v>0</v>
      </c>
      <c r="D14">
        <f>COUNTIFS(State_NBA!F:F, NBA_Teams!$A14, State_NBA!G:G, "&gt;=" &amp; Cover!$C$4)</f>
        <v>0</v>
      </c>
      <c r="E14">
        <f t="shared" si="1"/>
        <v>0</v>
      </c>
      <c r="F14" s="4">
        <f t="shared" si="0"/>
        <v>0</v>
      </c>
    </row>
    <row r="15" spans="1:7" x14ac:dyDescent="0.2">
      <c r="A15" s="5" t="s">
        <v>48</v>
      </c>
      <c r="B15">
        <f>COUNTIFS(State_NBA!B:B, NBA_Teams!$A15, State_NBA!C:C, "&gt;=" &amp; Cover!$C$4)</f>
        <v>11</v>
      </c>
      <c r="C15">
        <f>COUNTIFS(State_NBA!D:D, NBA_Teams!$A15, State_NBA!E:E, "&gt;=" &amp; Cover!$C$4)</f>
        <v>4</v>
      </c>
      <c r="D15">
        <f>COUNTIFS(State_NBA!F:F, NBA_Teams!$A15, State_NBA!G:G, "&gt;=" &amp; Cover!$C$4)</f>
        <v>1</v>
      </c>
      <c r="E15">
        <f>SUM(B15:D15)</f>
        <v>16</v>
      </c>
      <c r="F15" s="4">
        <f t="shared" si="0"/>
        <v>0.29090909090909089</v>
      </c>
    </row>
    <row r="16" spans="1:7" x14ac:dyDescent="0.2">
      <c r="A16" s="5" t="s">
        <v>49</v>
      </c>
      <c r="B16">
        <f>COUNTIFS(State_NBA!B:B, NBA_Teams!$A16, State_NBA!C:C, "&gt;=" &amp; Cover!$C$4)</f>
        <v>1</v>
      </c>
      <c r="C16">
        <f>COUNTIFS(State_NBA!D:D, NBA_Teams!$A16, State_NBA!E:E, "&gt;=" &amp; Cover!$C$4)</f>
        <v>0</v>
      </c>
      <c r="D16">
        <f>COUNTIFS(State_NBA!F:F, NBA_Teams!$A16, State_NBA!G:G, "&gt;=" &amp; Cover!$C$4)</f>
        <v>0</v>
      </c>
      <c r="E16">
        <f t="shared" si="1"/>
        <v>1</v>
      </c>
      <c r="F16" s="4">
        <f t="shared" si="0"/>
        <v>1.8181818181818181E-2</v>
      </c>
    </row>
    <row r="17" spans="1:6" x14ac:dyDescent="0.2">
      <c r="A17" s="5" t="s">
        <v>50</v>
      </c>
      <c r="B17">
        <f>COUNTIFS(State_NBA!B:B, NBA_Teams!$A17, State_NBA!C:C, "&gt;=" &amp; Cover!$C$4)</f>
        <v>0</v>
      </c>
      <c r="C17">
        <f>COUNTIFS(State_NBA!D:D, NBA_Teams!$A17, State_NBA!E:E, "&gt;=" &amp; Cover!$C$4)</f>
        <v>0</v>
      </c>
      <c r="D17">
        <f>COUNTIFS(State_NBA!F:F, NBA_Teams!$A17, State_NBA!G:G, "&gt;=" &amp; Cover!$C$4)</f>
        <v>0</v>
      </c>
      <c r="E17">
        <f t="shared" si="1"/>
        <v>0</v>
      </c>
      <c r="F17" s="4">
        <f t="shared" si="0"/>
        <v>0</v>
      </c>
    </row>
    <row r="18" spans="1:6" x14ac:dyDescent="0.2">
      <c r="A18" s="5" t="s">
        <v>51</v>
      </c>
      <c r="B18">
        <f>COUNTIFS(State_NBA!B:B, NBA_Teams!$A18, State_NBA!C:C, "&gt;=" &amp; Cover!$C$4)</f>
        <v>1</v>
      </c>
      <c r="C18">
        <f>COUNTIFS(State_NBA!D:D, NBA_Teams!$A18, State_NBA!E:E, "&gt;=" &amp; Cover!$C$4)</f>
        <v>0</v>
      </c>
      <c r="D18">
        <f>COUNTIFS(State_NBA!F:F, NBA_Teams!$A18, State_NBA!G:G, "&gt;=" &amp; Cover!$C$4)</f>
        <v>0</v>
      </c>
      <c r="E18">
        <f t="shared" si="1"/>
        <v>1</v>
      </c>
      <c r="F18" s="4">
        <f t="shared" si="0"/>
        <v>1.8181818181818181E-2</v>
      </c>
    </row>
    <row r="19" spans="1:6" x14ac:dyDescent="0.2">
      <c r="A19" s="5" t="s">
        <v>52</v>
      </c>
      <c r="B19">
        <f>COUNTIFS(State_NBA!B:B, NBA_Teams!$A19, State_NBA!C:C, "&gt;=" &amp; Cover!$C$4)</f>
        <v>2</v>
      </c>
      <c r="C19">
        <f>COUNTIFS(State_NBA!D:D, NBA_Teams!$A19, State_NBA!E:E, "&gt;=" &amp; Cover!$C$4)</f>
        <v>0</v>
      </c>
      <c r="D19">
        <f>COUNTIFS(State_NBA!F:F, NBA_Teams!$A19, State_NBA!G:G, "&gt;=" &amp; Cover!$C$4)</f>
        <v>0</v>
      </c>
      <c r="E19">
        <f t="shared" si="1"/>
        <v>2</v>
      </c>
      <c r="F19" s="4">
        <f t="shared" si="0"/>
        <v>3.6363636363636362E-2</v>
      </c>
    </row>
    <row r="20" spans="1:6" x14ac:dyDescent="0.2">
      <c r="A20" s="5" t="s">
        <v>53</v>
      </c>
      <c r="B20">
        <f>COUNTIFS(State_NBA!B:B, NBA_Teams!$A20, State_NBA!C:C, "&gt;=" &amp; Cover!$C$4)</f>
        <v>1</v>
      </c>
      <c r="C20">
        <f>COUNTIFS(State_NBA!D:D, NBA_Teams!$A20, State_NBA!E:E, "&gt;=" &amp; Cover!$C$4)</f>
        <v>0</v>
      </c>
      <c r="D20">
        <f>COUNTIFS(State_NBA!F:F, NBA_Teams!$A20, State_NBA!G:G, "&gt;=" &amp; Cover!$C$4)</f>
        <v>0</v>
      </c>
      <c r="E20">
        <f t="shared" si="1"/>
        <v>1</v>
      </c>
      <c r="F20" s="4">
        <f t="shared" si="0"/>
        <v>1.8181818181818181E-2</v>
      </c>
    </row>
    <row r="21" spans="1:6" x14ac:dyDescent="0.2">
      <c r="A21" s="5" t="s">
        <v>54</v>
      </c>
      <c r="B21">
        <f>COUNTIFS(State_NBA!B:B, NBA_Teams!$A21, State_NBA!C:C, "&gt;=" &amp; Cover!$C$4)</f>
        <v>0</v>
      </c>
      <c r="C21">
        <f>COUNTIFS(State_NBA!D:D, NBA_Teams!$A21, State_NBA!E:E, "&gt;=" &amp; Cover!$C$4)</f>
        <v>0</v>
      </c>
      <c r="D21">
        <f>COUNTIFS(State_NBA!F:F, NBA_Teams!$A21, State_NBA!G:G, "&gt;=" &amp; Cover!$C$4)</f>
        <v>0</v>
      </c>
      <c r="E21">
        <f t="shared" si="1"/>
        <v>0</v>
      </c>
      <c r="F21" s="4">
        <f t="shared" si="0"/>
        <v>0</v>
      </c>
    </row>
    <row r="22" spans="1:6" x14ac:dyDescent="0.2">
      <c r="A22" s="5" t="s">
        <v>55</v>
      </c>
      <c r="B22">
        <f>COUNTIFS(State_NBA!B:B, NBA_Teams!$A22, State_NBA!C:C, "&gt;=" &amp; Cover!$C$4)</f>
        <v>1</v>
      </c>
      <c r="C22">
        <f>COUNTIFS(State_NBA!D:D, NBA_Teams!$A22, State_NBA!E:E, "&gt;=" &amp; Cover!$C$4)</f>
        <v>0</v>
      </c>
      <c r="D22">
        <f>COUNTIFS(State_NBA!F:F, NBA_Teams!$A22, State_NBA!G:G, "&gt;=" &amp; Cover!$C$4)</f>
        <v>0</v>
      </c>
      <c r="E22">
        <f t="shared" si="1"/>
        <v>1</v>
      </c>
      <c r="F22" s="4">
        <f t="shared" si="0"/>
        <v>1.8181818181818181E-2</v>
      </c>
    </row>
    <row r="23" spans="1:6" x14ac:dyDescent="0.2">
      <c r="A23" s="5" t="s">
        <v>56</v>
      </c>
      <c r="B23">
        <f>COUNTIFS(State_NBA!B:B, NBA_Teams!$A23, State_NBA!C:C, "&gt;=" &amp; Cover!$C$4)</f>
        <v>0</v>
      </c>
      <c r="C23">
        <f>COUNTIFS(State_NBA!D:D, NBA_Teams!$A23, State_NBA!E:E, "&gt;=" &amp; Cover!$C$4)</f>
        <v>0</v>
      </c>
      <c r="D23">
        <f>COUNTIFS(State_NBA!F:F, NBA_Teams!$A23, State_NBA!G:G, "&gt;=" &amp; Cover!$C$4)</f>
        <v>0</v>
      </c>
      <c r="E23">
        <f t="shared" si="1"/>
        <v>0</v>
      </c>
      <c r="F23" s="4">
        <f t="shared" si="0"/>
        <v>0</v>
      </c>
    </row>
    <row r="24" spans="1:6" x14ac:dyDescent="0.2">
      <c r="A24" s="5" t="s">
        <v>57</v>
      </c>
      <c r="B24">
        <f>COUNTIFS(State_NBA!B:B, NBA_Teams!$A24, State_NBA!C:C, "&gt;=" &amp; Cover!$C$4)</f>
        <v>1</v>
      </c>
      <c r="C24">
        <f>COUNTIFS(State_NBA!D:D, NBA_Teams!$A24, State_NBA!E:E, "&gt;=" &amp; Cover!$C$4)</f>
        <v>0</v>
      </c>
      <c r="D24">
        <f>COUNTIFS(State_NBA!F:F, NBA_Teams!$A24, State_NBA!G:G, "&gt;=" &amp; Cover!$C$4)</f>
        <v>0</v>
      </c>
      <c r="E24">
        <f t="shared" si="1"/>
        <v>1</v>
      </c>
      <c r="F24" s="4">
        <f t="shared" si="0"/>
        <v>1.8181818181818181E-2</v>
      </c>
    </row>
    <row r="25" spans="1:6" x14ac:dyDescent="0.2">
      <c r="A25" s="5" t="s">
        <v>58</v>
      </c>
      <c r="B25">
        <f>COUNTIFS(State_NBA!B:B, NBA_Teams!$A25, State_NBA!C:C, "&gt;=" &amp; Cover!$C$4)</f>
        <v>1</v>
      </c>
      <c r="C25">
        <f>COUNTIFS(State_NBA!D:D, NBA_Teams!$A25, State_NBA!E:E, "&gt;=" &amp; Cover!$C$4)</f>
        <v>0</v>
      </c>
      <c r="D25">
        <f>COUNTIFS(State_NBA!F:F, NBA_Teams!$A25, State_NBA!G:G, "&gt;=" &amp; Cover!$C$4)</f>
        <v>0</v>
      </c>
      <c r="E25">
        <f t="shared" si="1"/>
        <v>1</v>
      </c>
      <c r="F25" s="4">
        <f t="shared" si="0"/>
        <v>1.8181818181818181E-2</v>
      </c>
    </row>
    <row r="26" spans="1:6" x14ac:dyDescent="0.2">
      <c r="A26" s="5" t="s">
        <v>59</v>
      </c>
      <c r="B26">
        <f>COUNTIFS(State_NBA!B:B, NBA_Teams!$A26, State_NBA!C:C, "&gt;=" &amp; Cover!$C$4)</f>
        <v>1</v>
      </c>
      <c r="C26">
        <f>COUNTIFS(State_NBA!D:D, NBA_Teams!$A26, State_NBA!E:E, "&gt;=" &amp; Cover!$C$4)</f>
        <v>0</v>
      </c>
      <c r="D26">
        <f>COUNTIFS(State_NBA!F:F, NBA_Teams!$A26, State_NBA!G:G, "&gt;=" &amp; Cover!$C$4)</f>
        <v>0</v>
      </c>
      <c r="E26">
        <f t="shared" si="1"/>
        <v>1</v>
      </c>
      <c r="F26" s="4">
        <f t="shared" si="0"/>
        <v>1.8181818181818181E-2</v>
      </c>
    </row>
    <row r="27" spans="1:6" x14ac:dyDescent="0.2">
      <c r="A27" s="5" t="s">
        <v>60</v>
      </c>
      <c r="B27">
        <f>COUNTIFS(State_NBA!B:B, NBA_Teams!$A27, State_NBA!C:C, "&gt;=" &amp; Cover!$C$4)</f>
        <v>0</v>
      </c>
      <c r="C27">
        <f>COUNTIFS(State_NBA!D:D, NBA_Teams!$A27, State_NBA!E:E, "&gt;=" &amp; Cover!$C$4)</f>
        <v>0</v>
      </c>
      <c r="D27">
        <f>COUNTIFS(State_NBA!F:F, NBA_Teams!$A27, State_NBA!G:G, "&gt;=" &amp; Cover!$C$4)</f>
        <v>0</v>
      </c>
      <c r="E27">
        <f t="shared" si="1"/>
        <v>0</v>
      </c>
      <c r="F27" s="4">
        <f t="shared" si="0"/>
        <v>0</v>
      </c>
    </row>
    <row r="28" spans="1:6" x14ac:dyDescent="0.2">
      <c r="A28" s="5" t="s">
        <v>61</v>
      </c>
      <c r="B28">
        <f>COUNTIFS(State_NBA!B:B, NBA_Teams!$A28, State_NBA!C:C, "&gt;=" &amp; Cover!$C$4)</f>
        <v>0</v>
      </c>
      <c r="C28">
        <f>COUNTIFS(State_NBA!D:D, NBA_Teams!$A28, State_NBA!E:E, "&gt;=" &amp; Cover!$C$4)</f>
        <v>0</v>
      </c>
      <c r="D28">
        <f>COUNTIFS(State_NBA!F:F, NBA_Teams!$A28, State_NBA!G:G, "&gt;=" &amp; Cover!$C$4)</f>
        <v>1</v>
      </c>
      <c r="E28">
        <f t="shared" si="1"/>
        <v>1</v>
      </c>
      <c r="F28" s="4">
        <f t="shared" si="0"/>
        <v>1.8181818181818181E-2</v>
      </c>
    </row>
    <row r="29" spans="1:6" x14ac:dyDescent="0.2">
      <c r="A29" s="5" t="s">
        <v>62</v>
      </c>
      <c r="B29">
        <f>COUNTIFS(State_NBA!B:B, NBA_Teams!$A29, State_NBA!C:C, "&gt;=" &amp; Cover!$C$4)</f>
        <v>0</v>
      </c>
      <c r="C29">
        <f>COUNTIFS(State_NBA!D:D, NBA_Teams!$A29, State_NBA!E:E, "&gt;=" &amp; Cover!$C$4)</f>
        <v>0</v>
      </c>
      <c r="D29">
        <f>COUNTIFS(State_NBA!F:F, NBA_Teams!$A29, State_NBA!G:G, "&gt;=" &amp; Cover!$C$4)</f>
        <v>0</v>
      </c>
      <c r="E29">
        <f t="shared" si="1"/>
        <v>0</v>
      </c>
      <c r="F29" s="4">
        <f t="shared" si="0"/>
        <v>0</v>
      </c>
    </row>
    <row r="30" spans="1:6" x14ac:dyDescent="0.2">
      <c r="A30" s="5" t="s">
        <v>63</v>
      </c>
      <c r="B30">
        <f>COUNTIFS(State_NBA!B:B, NBA_Teams!$A30, State_NBA!C:C, "&gt;=" &amp; Cover!$C$4)</f>
        <v>2</v>
      </c>
      <c r="C30">
        <f>COUNTIFS(State_NBA!D:D, NBA_Teams!$A30, State_NBA!E:E, "&gt;=" &amp; Cover!$C$4)</f>
        <v>0</v>
      </c>
      <c r="D30">
        <f>COUNTIFS(State_NBA!F:F, NBA_Teams!$A30, State_NBA!G:G, "&gt;=" &amp; Cover!$C$4)</f>
        <v>0</v>
      </c>
      <c r="E30">
        <f t="shared" si="1"/>
        <v>2</v>
      </c>
      <c r="F30" s="4">
        <f t="shared" si="0"/>
        <v>3.6363636363636362E-2</v>
      </c>
    </row>
    <row r="31" spans="1:6" x14ac:dyDescent="0.2">
      <c r="A31" s="5" t="s">
        <v>64</v>
      </c>
      <c r="B31">
        <f>COUNTIFS(State_NBA!B:B, NBA_Teams!$A31, State_NBA!C:C, "&gt;=" &amp; Cover!$C$4)</f>
        <v>0</v>
      </c>
      <c r="C31">
        <f>COUNTIFS(State_NBA!D:D, NBA_Teams!$A31, State_NBA!E:E, "&gt;=" &amp; Cover!$C$4)</f>
        <v>1</v>
      </c>
      <c r="D31">
        <f>COUNTIFS(State_NBA!F:F, NBA_Teams!$A31, State_NBA!G:G, "&gt;=" &amp; Cover!$C$4)</f>
        <v>0</v>
      </c>
      <c r="E31">
        <f t="shared" si="1"/>
        <v>1</v>
      </c>
      <c r="F31" s="4">
        <f t="shared" si="0"/>
        <v>1.8181818181818181E-2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F0E6-F775-C644-8BF8-97F6A687DF4A}">
  <dimension ref="A1:G36"/>
  <sheetViews>
    <sheetView zoomScale="88" workbookViewId="0">
      <selection activeCell="H22" sqref="H22"/>
    </sheetView>
  </sheetViews>
  <sheetFormatPr baseColWidth="10" defaultRowHeight="16" x14ac:dyDescent="0.2"/>
  <cols>
    <col min="1" max="1" width="28.1640625" style="2" customWidth="1"/>
    <col min="2" max="2" width="18.33203125" customWidth="1"/>
    <col min="3" max="3" width="10.83203125" customWidth="1"/>
    <col min="4" max="4" width="18.33203125" customWidth="1"/>
    <col min="5" max="5" width="12" customWidth="1"/>
    <col min="6" max="6" width="18.33203125" customWidth="1"/>
    <col min="7" max="7" width="12" customWidth="1"/>
  </cols>
  <sheetData>
    <row r="1" spans="1:7" x14ac:dyDescent="0.2">
      <c r="A1" s="1" t="s">
        <v>67</v>
      </c>
      <c r="B1" s="1" t="s">
        <v>78</v>
      </c>
      <c r="C1" s="1" t="s">
        <v>79</v>
      </c>
      <c r="D1" s="1" t="s">
        <v>72</v>
      </c>
      <c r="E1" s="1" t="s">
        <v>73</v>
      </c>
      <c r="F1" s="1" t="s">
        <v>74</v>
      </c>
      <c r="G1" s="1" t="s">
        <v>75</v>
      </c>
    </row>
    <row r="2" spans="1:7" x14ac:dyDescent="0.2">
      <c r="A2" s="2" t="s">
        <v>0</v>
      </c>
      <c r="B2" t="s">
        <v>93</v>
      </c>
      <c r="C2" s="4">
        <v>0.85</v>
      </c>
      <c r="D2" t="s">
        <v>90</v>
      </c>
      <c r="E2" s="4">
        <v>0.08</v>
      </c>
      <c r="F2" t="s">
        <v>94</v>
      </c>
      <c r="G2" s="4">
        <v>7.0000000000000007E-2</v>
      </c>
    </row>
    <row r="3" spans="1:7" x14ac:dyDescent="0.2">
      <c r="A3" s="2" t="s">
        <v>1</v>
      </c>
      <c r="B3" t="s">
        <v>98</v>
      </c>
      <c r="C3" s="4">
        <v>0.73</v>
      </c>
      <c r="D3" t="s">
        <v>93</v>
      </c>
      <c r="E3" s="4">
        <v>0.19</v>
      </c>
      <c r="F3" t="s">
        <v>94</v>
      </c>
      <c r="G3" s="4">
        <v>0.08</v>
      </c>
    </row>
    <row r="4" spans="1:7" x14ac:dyDescent="0.2">
      <c r="A4" s="2" t="s">
        <v>2</v>
      </c>
      <c r="B4" t="s">
        <v>93</v>
      </c>
      <c r="C4" s="4">
        <v>0.61</v>
      </c>
      <c r="D4" t="s">
        <v>90</v>
      </c>
      <c r="E4" s="4">
        <v>0.2</v>
      </c>
      <c r="F4" t="s">
        <v>94</v>
      </c>
      <c r="G4" s="4">
        <v>0.19</v>
      </c>
    </row>
    <row r="5" spans="1:7" x14ac:dyDescent="0.2">
      <c r="A5" s="2" t="s">
        <v>3</v>
      </c>
      <c r="B5" t="s">
        <v>93</v>
      </c>
      <c r="C5" s="4">
        <v>0.64</v>
      </c>
      <c r="D5" t="s">
        <v>94</v>
      </c>
      <c r="E5" s="4">
        <v>0.22</v>
      </c>
      <c r="F5" t="s">
        <v>96</v>
      </c>
      <c r="G5" s="4">
        <v>0.14000000000000001</v>
      </c>
    </row>
    <row r="6" spans="1:7" x14ac:dyDescent="0.2">
      <c r="A6" s="2" t="s">
        <v>4</v>
      </c>
      <c r="B6" t="s">
        <v>91</v>
      </c>
      <c r="C6" s="4">
        <v>0.79</v>
      </c>
      <c r="D6" t="s">
        <v>93</v>
      </c>
      <c r="E6" s="4">
        <v>0.11</v>
      </c>
      <c r="F6" t="s">
        <v>97</v>
      </c>
      <c r="G6" s="4">
        <v>0.1</v>
      </c>
    </row>
    <row r="7" spans="1:7" x14ac:dyDescent="0.2">
      <c r="A7" s="2" t="s">
        <v>5</v>
      </c>
      <c r="B7" t="s">
        <v>93</v>
      </c>
      <c r="C7" s="4">
        <v>0.39</v>
      </c>
      <c r="D7" t="s">
        <v>90</v>
      </c>
      <c r="E7" s="4">
        <v>0.32</v>
      </c>
      <c r="F7" t="s">
        <v>100</v>
      </c>
      <c r="G7" s="4">
        <v>0.28999999999999998</v>
      </c>
    </row>
    <row r="8" spans="1:7" x14ac:dyDescent="0.2">
      <c r="A8" s="2" t="s">
        <v>6</v>
      </c>
      <c r="B8" t="s">
        <v>93</v>
      </c>
      <c r="C8" s="4">
        <v>0.62</v>
      </c>
      <c r="D8" t="s">
        <v>99</v>
      </c>
      <c r="E8" s="4">
        <v>0.21</v>
      </c>
      <c r="F8" t="s">
        <v>94</v>
      </c>
      <c r="G8" s="4">
        <v>0.17</v>
      </c>
    </row>
    <row r="9" spans="1:7" x14ac:dyDescent="0.2">
      <c r="A9" s="2" t="s">
        <v>7</v>
      </c>
      <c r="B9" t="s">
        <v>90</v>
      </c>
      <c r="C9" s="4">
        <v>0.61</v>
      </c>
      <c r="D9" t="s">
        <v>93</v>
      </c>
      <c r="E9" s="4">
        <v>0.31</v>
      </c>
      <c r="F9" t="s">
        <v>96</v>
      </c>
      <c r="G9" s="4">
        <v>0.08</v>
      </c>
    </row>
    <row r="10" spans="1:7" x14ac:dyDescent="0.2">
      <c r="A10" s="2" t="s">
        <v>8</v>
      </c>
      <c r="B10" t="s">
        <v>93</v>
      </c>
      <c r="C10" s="4">
        <v>0.83</v>
      </c>
      <c r="D10" t="s">
        <v>94</v>
      </c>
      <c r="E10" s="4">
        <v>0.1</v>
      </c>
      <c r="F10" t="s">
        <v>90</v>
      </c>
      <c r="G10" s="4">
        <v>7.0000000000000007E-2</v>
      </c>
    </row>
    <row r="11" spans="1:7" x14ac:dyDescent="0.2">
      <c r="A11" s="2" t="s">
        <v>9</v>
      </c>
      <c r="B11" t="s">
        <v>93</v>
      </c>
      <c r="C11" s="4">
        <v>0.7</v>
      </c>
      <c r="D11" t="s">
        <v>94</v>
      </c>
      <c r="E11" s="4">
        <v>0.16</v>
      </c>
      <c r="F11" t="s">
        <v>90</v>
      </c>
      <c r="G11" s="4">
        <v>0.14000000000000001</v>
      </c>
    </row>
    <row r="12" spans="1:7" x14ac:dyDescent="0.2">
      <c r="A12" s="2" t="s">
        <v>10</v>
      </c>
      <c r="B12" t="s">
        <v>93</v>
      </c>
      <c r="C12" s="4">
        <v>0.71</v>
      </c>
      <c r="D12" t="s">
        <v>90</v>
      </c>
      <c r="E12" s="4">
        <v>0.16</v>
      </c>
      <c r="F12" t="s">
        <v>94</v>
      </c>
      <c r="G12" s="4">
        <v>0.13</v>
      </c>
    </row>
    <row r="13" spans="1:7" x14ac:dyDescent="0.2">
      <c r="A13" s="2" t="s">
        <v>11</v>
      </c>
      <c r="B13" t="s">
        <v>93</v>
      </c>
      <c r="C13" s="4">
        <v>0.42</v>
      </c>
      <c r="D13" t="s">
        <v>90</v>
      </c>
      <c r="E13" s="4">
        <v>0.35</v>
      </c>
      <c r="F13" t="s">
        <v>94</v>
      </c>
      <c r="G13" s="4">
        <v>0.23</v>
      </c>
    </row>
    <row r="14" spans="1:7" x14ac:dyDescent="0.2">
      <c r="A14" s="2" t="s">
        <v>12</v>
      </c>
      <c r="B14" t="s">
        <v>93</v>
      </c>
      <c r="C14" s="4">
        <v>0.66</v>
      </c>
      <c r="D14" t="s">
        <v>91</v>
      </c>
      <c r="E14" s="4">
        <v>0.21</v>
      </c>
      <c r="F14" t="s">
        <v>97</v>
      </c>
      <c r="G14" s="4">
        <v>0.13</v>
      </c>
    </row>
    <row r="15" spans="1:7" x14ac:dyDescent="0.2">
      <c r="A15" s="2" t="s">
        <v>13</v>
      </c>
      <c r="B15" t="s">
        <v>91</v>
      </c>
      <c r="C15" s="4">
        <v>0.52</v>
      </c>
      <c r="D15" t="s">
        <v>93</v>
      </c>
      <c r="E15" s="4">
        <v>0.35</v>
      </c>
      <c r="F15" t="s">
        <v>97</v>
      </c>
      <c r="G15" s="4">
        <v>0.13</v>
      </c>
    </row>
    <row r="16" spans="1:7" x14ac:dyDescent="0.2">
      <c r="A16" s="2" t="s">
        <v>14</v>
      </c>
      <c r="B16" t="s">
        <v>93</v>
      </c>
      <c r="C16" s="4">
        <v>0.63</v>
      </c>
      <c r="D16" t="s">
        <v>90</v>
      </c>
      <c r="E16" s="4">
        <v>0.2</v>
      </c>
      <c r="F16" t="s">
        <v>94</v>
      </c>
      <c r="G16" s="4">
        <v>0.17</v>
      </c>
    </row>
    <row r="17" spans="1:7" x14ac:dyDescent="0.2">
      <c r="A17" s="2" t="s">
        <v>15</v>
      </c>
      <c r="B17" t="s">
        <v>93</v>
      </c>
      <c r="C17" s="4">
        <v>0.53</v>
      </c>
      <c r="D17" t="s">
        <v>90</v>
      </c>
      <c r="E17" s="4">
        <v>0.26</v>
      </c>
      <c r="F17" t="s">
        <v>94</v>
      </c>
      <c r="G17" s="4">
        <v>0.21</v>
      </c>
    </row>
    <row r="18" spans="1:7" x14ac:dyDescent="0.2">
      <c r="A18" s="2" t="s">
        <v>16</v>
      </c>
      <c r="B18" t="s">
        <v>93</v>
      </c>
      <c r="C18" s="4">
        <v>0.69</v>
      </c>
      <c r="D18" t="s">
        <v>90</v>
      </c>
      <c r="E18" s="4">
        <v>0.17</v>
      </c>
      <c r="F18" t="s">
        <v>94</v>
      </c>
      <c r="G18" s="4">
        <v>0.14000000000000001</v>
      </c>
    </row>
    <row r="19" spans="1:7" x14ac:dyDescent="0.2">
      <c r="A19" s="2" t="s">
        <v>17</v>
      </c>
      <c r="B19" t="s">
        <v>93</v>
      </c>
      <c r="C19" s="4">
        <v>0.65</v>
      </c>
      <c r="D19" t="s">
        <v>94</v>
      </c>
      <c r="E19" s="4">
        <v>0.19</v>
      </c>
      <c r="F19" t="s">
        <v>96</v>
      </c>
      <c r="G19" s="4">
        <v>0.16</v>
      </c>
    </row>
    <row r="20" spans="1:7" x14ac:dyDescent="0.2">
      <c r="A20" s="2" t="s">
        <v>18</v>
      </c>
      <c r="B20" t="s">
        <v>93</v>
      </c>
      <c r="C20" s="4">
        <v>0.72</v>
      </c>
      <c r="D20" t="s">
        <v>96</v>
      </c>
      <c r="E20" s="4">
        <v>0.15</v>
      </c>
      <c r="F20" t="s">
        <v>94</v>
      </c>
      <c r="G20" s="4">
        <v>0.13</v>
      </c>
    </row>
    <row r="21" spans="1:7" x14ac:dyDescent="0.2">
      <c r="A21" s="2" t="s">
        <v>19</v>
      </c>
      <c r="B21" t="s">
        <v>93</v>
      </c>
      <c r="C21" s="4">
        <v>0.47</v>
      </c>
      <c r="D21" t="s">
        <v>91</v>
      </c>
      <c r="E21" s="4">
        <v>0.4</v>
      </c>
      <c r="F21" t="s">
        <v>97</v>
      </c>
      <c r="G21" s="4">
        <v>0.13</v>
      </c>
    </row>
    <row r="22" spans="1:7" x14ac:dyDescent="0.2">
      <c r="A22" s="2" t="s">
        <v>20</v>
      </c>
      <c r="B22" t="s">
        <v>96</v>
      </c>
      <c r="C22" s="4">
        <v>0.5</v>
      </c>
      <c r="D22" t="s">
        <v>93</v>
      </c>
      <c r="E22" s="4">
        <v>0.41</v>
      </c>
      <c r="F22" t="s">
        <v>94</v>
      </c>
      <c r="G22" s="4">
        <v>0.09</v>
      </c>
    </row>
    <row r="23" spans="1:7" x14ac:dyDescent="0.2">
      <c r="A23" s="2" t="s">
        <v>21</v>
      </c>
      <c r="B23" t="s">
        <v>93</v>
      </c>
      <c r="C23" s="4">
        <v>0.67</v>
      </c>
      <c r="D23" t="s">
        <v>94</v>
      </c>
      <c r="E23" s="4">
        <v>0.17</v>
      </c>
      <c r="F23" t="s">
        <v>90</v>
      </c>
      <c r="G23" s="4">
        <v>0.16</v>
      </c>
    </row>
    <row r="24" spans="1:7" x14ac:dyDescent="0.2">
      <c r="A24" s="2" t="s">
        <v>22</v>
      </c>
      <c r="B24" t="s">
        <v>93</v>
      </c>
      <c r="C24" s="4">
        <v>0.63</v>
      </c>
      <c r="D24" t="s">
        <v>94</v>
      </c>
      <c r="E24" s="4">
        <v>0.2</v>
      </c>
      <c r="F24" t="s">
        <v>90</v>
      </c>
      <c r="G24" s="4">
        <v>0.17</v>
      </c>
    </row>
    <row r="25" spans="1:7" x14ac:dyDescent="0.2">
      <c r="A25" s="2" t="s">
        <v>23</v>
      </c>
      <c r="B25" t="s">
        <v>93</v>
      </c>
      <c r="C25" s="4">
        <v>0.37</v>
      </c>
      <c r="D25" t="s">
        <v>97</v>
      </c>
      <c r="E25" s="4">
        <v>0.36</v>
      </c>
      <c r="F25" t="s">
        <v>99</v>
      </c>
      <c r="G25" s="4">
        <v>0.27</v>
      </c>
    </row>
    <row r="26" spans="1:7" x14ac:dyDescent="0.2">
      <c r="A26" s="2" t="s">
        <v>24</v>
      </c>
      <c r="B26" t="s">
        <v>91</v>
      </c>
      <c r="C26" s="4">
        <v>0.65</v>
      </c>
      <c r="D26" t="s">
        <v>93</v>
      </c>
      <c r="E26" s="4">
        <v>0.25</v>
      </c>
      <c r="F26" t="s">
        <v>97</v>
      </c>
      <c r="G26" s="4">
        <v>0.1</v>
      </c>
    </row>
    <row r="27" spans="1:7" x14ac:dyDescent="0.2">
      <c r="A27" s="2" t="s">
        <v>25</v>
      </c>
      <c r="B27" t="s">
        <v>93</v>
      </c>
      <c r="C27" s="4">
        <v>0.59</v>
      </c>
      <c r="D27" t="s">
        <v>90</v>
      </c>
      <c r="E27" s="4">
        <v>0.23</v>
      </c>
      <c r="F27" t="s">
        <v>97</v>
      </c>
      <c r="G27" s="4">
        <v>0.18</v>
      </c>
    </row>
    <row r="28" spans="1:7" x14ac:dyDescent="0.2">
      <c r="A28" s="2" t="s">
        <v>26</v>
      </c>
      <c r="B28" t="s">
        <v>93</v>
      </c>
      <c r="C28" s="4">
        <v>0.63</v>
      </c>
      <c r="D28" t="s">
        <v>96</v>
      </c>
      <c r="E28" s="4">
        <v>0.27</v>
      </c>
      <c r="F28" t="s">
        <v>94</v>
      </c>
      <c r="G28" s="4">
        <v>0.1</v>
      </c>
    </row>
    <row r="29" spans="1:7" x14ac:dyDescent="0.2">
      <c r="A29" s="2" t="s">
        <v>27</v>
      </c>
      <c r="B29" t="s">
        <v>93</v>
      </c>
      <c r="C29" s="4">
        <v>0.6</v>
      </c>
      <c r="D29" t="s">
        <v>90</v>
      </c>
      <c r="E29" s="4">
        <v>0.21</v>
      </c>
      <c r="F29" t="s">
        <v>94</v>
      </c>
      <c r="G29" s="4">
        <v>0.19</v>
      </c>
    </row>
    <row r="30" spans="1:7" x14ac:dyDescent="0.2">
      <c r="A30" s="2" t="s">
        <v>28</v>
      </c>
      <c r="B30" t="s">
        <v>93</v>
      </c>
      <c r="C30" s="4">
        <v>0.41</v>
      </c>
      <c r="D30" t="s">
        <v>92</v>
      </c>
      <c r="E30" s="4">
        <v>0.39</v>
      </c>
      <c r="F30" t="s">
        <v>94</v>
      </c>
      <c r="G30" s="4">
        <v>0.2</v>
      </c>
    </row>
    <row r="31" spans="1:7" x14ac:dyDescent="0.2">
      <c r="A31" s="2" t="s">
        <v>29</v>
      </c>
      <c r="B31" t="s">
        <v>93</v>
      </c>
      <c r="C31" s="4">
        <v>0.59</v>
      </c>
      <c r="D31" t="s">
        <v>94</v>
      </c>
      <c r="E31" s="4">
        <v>0.27</v>
      </c>
      <c r="F31" t="s">
        <v>99</v>
      </c>
      <c r="G31" s="4">
        <v>0.14000000000000001</v>
      </c>
    </row>
    <row r="32" spans="1:7" x14ac:dyDescent="0.2">
      <c r="A32" s="2" t="s">
        <v>30</v>
      </c>
      <c r="B32" t="s">
        <v>93</v>
      </c>
      <c r="C32" s="4">
        <v>0.53</v>
      </c>
      <c r="D32" t="s">
        <v>91</v>
      </c>
      <c r="E32" s="4">
        <v>0.3</v>
      </c>
      <c r="F32" t="s">
        <v>97</v>
      </c>
      <c r="G32" s="4">
        <v>0.17</v>
      </c>
    </row>
    <row r="33" spans="1:7" x14ac:dyDescent="0.2">
      <c r="A33" s="2" t="s">
        <v>31</v>
      </c>
      <c r="B33" t="s">
        <v>100</v>
      </c>
      <c r="C33" s="4">
        <v>0.45</v>
      </c>
      <c r="D33" t="s">
        <v>93</v>
      </c>
      <c r="E33" s="4">
        <v>0.4</v>
      </c>
      <c r="F33" t="s">
        <v>94</v>
      </c>
      <c r="G33" s="4">
        <v>0.15</v>
      </c>
    </row>
    <row r="34" spans="1:7" x14ac:dyDescent="0.2">
      <c r="A34" s="2" t="s">
        <v>32</v>
      </c>
      <c r="B34" t="s">
        <v>99</v>
      </c>
      <c r="C34" s="4">
        <v>0.83</v>
      </c>
      <c r="D34" t="s">
        <v>93</v>
      </c>
      <c r="E34" s="4">
        <v>0.12</v>
      </c>
      <c r="F34" t="s">
        <v>94</v>
      </c>
      <c r="G34" s="4">
        <v>0.05</v>
      </c>
    </row>
    <row r="35" spans="1:7" x14ac:dyDescent="0.2">
      <c r="A35" s="2" t="s">
        <v>33</v>
      </c>
      <c r="B35" t="s">
        <v>93</v>
      </c>
      <c r="C35" s="4">
        <v>0.69</v>
      </c>
      <c r="D35" t="s">
        <v>100</v>
      </c>
      <c r="E35" s="4">
        <v>0.16</v>
      </c>
      <c r="F35" t="s">
        <v>94</v>
      </c>
      <c r="G35" s="4">
        <v>0.15</v>
      </c>
    </row>
    <row r="36" spans="1:7" x14ac:dyDescent="0.2">
      <c r="A36" s="2" t="s">
        <v>34</v>
      </c>
      <c r="B36" t="s">
        <v>93</v>
      </c>
      <c r="C36" s="4">
        <v>0.56999999999999995</v>
      </c>
      <c r="D36" t="s">
        <v>96</v>
      </c>
      <c r="E36" s="4">
        <v>0.23</v>
      </c>
      <c r="F36" t="s">
        <v>90</v>
      </c>
      <c r="G36" s="4">
        <v>0.2</v>
      </c>
    </row>
  </sheetData>
  <autoFilter ref="A1:G36" xr:uid="{37CCDE9F-3736-F544-852C-AFA1C1A78F55}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7611B07-904D-F543-8B7F-A5E9E9425249}">
            <xm:f>C2&lt;Cover!$C$4</xm:f>
            <x14:dxf>
              <font>
                <b val="0"/>
                <i/>
                <color theme="2" tint="-9.9948118533890809E-2"/>
              </font>
            </x14:dxf>
          </x14:cfRule>
          <xm:sqref>B2:B36 D2:D36 F2:F36</xm:sqref>
        </x14:conditionalFormatting>
        <x14:conditionalFormatting xmlns:xm="http://schemas.microsoft.com/office/excel/2006/main">
          <x14:cfRule type="cellIs" priority="2" operator="lessThan" id="{7F6AECF7-622D-A149-B3CB-2376BEDC50B7}">
            <xm:f>Cover!$C$4</xm:f>
            <x14:dxf>
              <font>
                <b val="0"/>
                <i/>
                <color theme="2" tint="-9.9948118533890809E-2"/>
              </font>
            </x14:dxf>
          </x14:cfRule>
          <xm:sqref>C2:C36 E2:E36 G2:G36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5BD9-D224-824B-8C0E-ACA5F9B053D6}">
  <dimension ref="A1:G13"/>
  <sheetViews>
    <sheetView tabSelected="1" workbookViewId="0">
      <selection activeCell="G21" sqref="G21"/>
    </sheetView>
  </sheetViews>
  <sheetFormatPr baseColWidth="10" defaultRowHeight="16" x14ac:dyDescent="0.2"/>
  <cols>
    <col min="1" max="1" width="21.33203125" customWidth="1"/>
    <col min="2" max="4" width="14.83203125" customWidth="1"/>
  </cols>
  <sheetData>
    <row r="1" spans="1:7" x14ac:dyDescent="0.2">
      <c r="A1" s="1" t="s">
        <v>66</v>
      </c>
      <c r="B1" s="1" t="s">
        <v>65</v>
      </c>
      <c r="C1" s="1" t="s">
        <v>80</v>
      </c>
      <c r="D1" s="1" t="s">
        <v>81</v>
      </c>
      <c r="E1" s="1" t="s">
        <v>82</v>
      </c>
      <c r="F1" s="1" t="s">
        <v>83</v>
      </c>
      <c r="G1" s="6"/>
    </row>
    <row r="2" spans="1:7" x14ac:dyDescent="0.2">
      <c r="A2" t="s">
        <v>89</v>
      </c>
      <c r="B2">
        <f>COUNTIFS(State_WNBA!B:B, WNBA_Teams!$A2, State_WNBA!C:C, "&gt;=" &amp; Cover!$C$4)</f>
        <v>0</v>
      </c>
      <c r="C2">
        <f>COUNTIFS(State_WNBA!D:D, WNBA_Teams!$A2, State_WNBA!E:E, "&gt;=" &amp; Cover!$C$4)</f>
        <v>0</v>
      </c>
      <c r="D2">
        <f>COUNTIFS(State_WNBA!F:F, WNBA_Teams!$A2, State_WNBA!G:G, "&gt;=" &amp; Cover!$C$4)</f>
        <v>0</v>
      </c>
      <c r="E2">
        <f>SUM(B2:D2)</f>
        <v>0</v>
      </c>
      <c r="F2" s="4">
        <f t="shared" ref="F2:F13" si="0">E2/SUM(E:E)</f>
        <v>0</v>
      </c>
    </row>
    <row r="3" spans="1:7" x14ac:dyDescent="0.2">
      <c r="A3" t="s">
        <v>90</v>
      </c>
      <c r="B3">
        <f>COUNTIFS(State_WNBA!B:B, WNBA_Teams!$A3, State_WNBA!C:C, "&gt;=" &amp; Cover!$C$4)</f>
        <v>1</v>
      </c>
      <c r="C3">
        <f>COUNTIFS(State_WNBA!D:D, WNBA_Teams!$A3, State_WNBA!E:E, "&gt;=" &amp; Cover!$C$4)</f>
        <v>2</v>
      </c>
      <c r="D3">
        <f>COUNTIFS(State_WNBA!F:F, WNBA_Teams!$A3, State_WNBA!G:G, "&gt;=" &amp; Cover!$C$4)</f>
        <v>0</v>
      </c>
      <c r="E3">
        <f t="shared" ref="E3:E13" si="1">SUM(B3:D3)</f>
        <v>3</v>
      </c>
      <c r="F3" s="4">
        <f t="shared" si="0"/>
        <v>6.6666666666666666E-2</v>
      </c>
    </row>
    <row r="4" spans="1:7" x14ac:dyDescent="0.2">
      <c r="A4" t="s">
        <v>91</v>
      </c>
      <c r="B4">
        <f>COUNTIFS(State_WNBA!B:B, WNBA_Teams!$A4, State_WNBA!C:C, "&gt;=" &amp; Cover!$C$4)</f>
        <v>3</v>
      </c>
      <c r="C4">
        <f>COUNTIFS(State_WNBA!D:D, WNBA_Teams!$A4, State_WNBA!E:E, "&gt;=" &amp; Cover!$C$4)</f>
        <v>2</v>
      </c>
      <c r="D4">
        <f>COUNTIFS(State_WNBA!F:F, WNBA_Teams!$A4, State_WNBA!G:G, "&gt;=" &amp; Cover!$C$4)</f>
        <v>0</v>
      </c>
      <c r="E4">
        <f>SUM(B4:D4)</f>
        <v>5</v>
      </c>
      <c r="F4" s="4">
        <f t="shared" si="0"/>
        <v>0.1111111111111111</v>
      </c>
    </row>
    <row r="5" spans="1:7" x14ac:dyDescent="0.2">
      <c r="A5" t="s">
        <v>92</v>
      </c>
      <c r="B5">
        <f>COUNTIFS(State_WNBA!B:B, WNBA_Teams!$A5, State_WNBA!C:C, "&gt;=" &amp; Cover!$C$4)</f>
        <v>0</v>
      </c>
      <c r="C5">
        <f>COUNTIFS(State_WNBA!D:D, WNBA_Teams!$A5, State_WNBA!E:E, "&gt;=" &amp; Cover!$C$4)</f>
        <v>1</v>
      </c>
      <c r="D5">
        <f>COUNTIFS(State_WNBA!F:F, WNBA_Teams!$A5, State_WNBA!G:G, "&gt;=" &amp; Cover!$C$4)</f>
        <v>0</v>
      </c>
      <c r="E5">
        <f t="shared" si="1"/>
        <v>1</v>
      </c>
      <c r="F5" s="4">
        <f t="shared" si="0"/>
        <v>2.2222222222222223E-2</v>
      </c>
    </row>
    <row r="6" spans="1:7" x14ac:dyDescent="0.2">
      <c r="A6" t="s">
        <v>93</v>
      </c>
      <c r="B6">
        <f>COUNTIFS(State_WNBA!B:B, WNBA_Teams!$A6, State_WNBA!C:C, "&gt;=" &amp; Cover!$C$4)</f>
        <v>27</v>
      </c>
      <c r="C6">
        <f>COUNTIFS(State_WNBA!D:D, WNBA_Teams!$A6, State_WNBA!E:E, "&gt;=" &amp; Cover!$C$4)</f>
        <v>4</v>
      </c>
      <c r="D6">
        <f>COUNTIFS(State_WNBA!F:F, WNBA_Teams!$A6, State_WNBA!G:G, "&gt;=" &amp; Cover!$C$4)</f>
        <v>0</v>
      </c>
      <c r="E6">
        <f t="shared" si="1"/>
        <v>31</v>
      </c>
      <c r="F6" s="4">
        <f t="shared" si="0"/>
        <v>0.68888888888888888</v>
      </c>
    </row>
    <row r="7" spans="1:7" x14ac:dyDescent="0.2">
      <c r="A7" t="s">
        <v>94</v>
      </c>
      <c r="B7">
        <f>COUNTIFS(State_WNBA!B:B, WNBA_Teams!$A7, State_WNBA!C:C, "&gt;=" &amp; Cover!$C$4)</f>
        <v>0</v>
      </c>
      <c r="C7">
        <f>COUNTIFS(State_WNBA!D:D, WNBA_Teams!$A7, State_WNBA!E:E, "&gt;=" &amp; Cover!$C$4)</f>
        <v>0</v>
      </c>
      <c r="D7">
        <f>COUNTIFS(State_WNBA!F:F, WNBA_Teams!$A7, State_WNBA!G:G, "&gt;=" &amp; Cover!$C$4)</f>
        <v>0</v>
      </c>
      <c r="E7">
        <f t="shared" si="1"/>
        <v>0</v>
      </c>
      <c r="F7" s="4">
        <f t="shared" si="0"/>
        <v>0</v>
      </c>
    </row>
    <row r="8" spans="1:7" x14ac:dyDescent="0.2">
      <c r="A8" t="s">
        <v>95</v>
      </c>
      <c r="B8">
        <f>COUNTIFS(State_WNBA!B:B, WNBA_Teams!$A8, State_WNBA!C:C, "&gt;=" &amp; Cover!$C$4)</f>
        <v>0</v>
      </c>
      <c r="C8">
        <f>COUNTIFS(State_WNBA!D:D, WNBA_Teams!$A8, State_WNBA!E:E, "&gt;=" &amp; Cover!$C$4)</f>
        <v>0</v>
      </c>
      <c r="D8">
        <f>COUNTIFS(State_WNBA!F:F, WNBA_Teams!$A8, State_WNBA!G:G, "&gt;=" &amp; Cover!$C$4)</f>
        <v>0</v>
      </c>
      <c r="E8">
        <f t="shared" si="1"/>
        <v>0</v>
      </c>
      <c r="F8" s="4">
        <f t="shared" si="0"/>
        <v>0</v>
      </c>
    </row>
    <row r="9" spans="1:7" x14ac:dyDescent="0.2">
      <c r="A9" t="s">
        <v>96</v>
      </c>
      <c r="B9">
        <f>COUNTIFS(State_WNBA!B:B, WNBA_Teams!$A9, State_WNBA!C:C, "&gt;=" &amp; Cover!$C$4)</f>
        <v>1</v>
      </c>
      <c r="C9">
        <f>COUNTIFS(State_WNBA!D:D, WNBA_Teams!$A9, State_WNBA!E:E, "&gt;=" &amp; Cover!$C$4)</f>
        <v>0</v>
      </c>
      <c r="D9">
        <f>COUNTIFS(State_WNBA!F:F, WNBA_Teams!$A9, State_WNBA!G:G, "&gt;=" &amp; Cover!$C$4)</f>
        <v>0</v>
      </c>
      <c r="E9">
        <f t="shared" si="1"/>
        <v>1</v>
      </c>
      <c r="F9" s="4">
        <f t="shared" si="0"/>
        <v>2.2222222222222223E-2</v>
      </c>
    </row>
    <row r="10" spans="1:7" x14ac:dyDescent="0.2">
      <c r="A10" t="s">
        <v>97</v>
      </c>
      <c r="B10">
        <f>COUNTIFS(State_WNBA!B:B, WNBA_Teams!$A10, State_WNBA!C:C, "&gt;=" &amp; Cover!$C$4)</f>
        <v>0</v>
      </c>
      <c r="C10">
        <f>COUNTIFS(State_WNBA!D:D, WNBA_Teams!$A10, State_WNBA!E:E, "&gt;=" &amp; Cover!$C$4)</f>
        <v>1</v>
      </c>
      <c r="D10">
        <f>COUNTIFS(State_WNBA!F:F, WNBA_Teams!$A10, State_WNBA!G:G, "&gt;=" &amp; Cover!$C$4)</f>
        <v>0</v>
      </c>
      <c r="E10">
        <f t="shared" si="1"/>
        <v>1</v>
      </c>
      <c r="F10" s="4">
        <f t="shared" si="0"/>
        <v>2.2222222222222223E-2</v>
      </c>
    </row>
    <row r="11" spans="1:7" x14ac:dyDescent="0.2">
      <c r="A11" t="s">
        <v>98</v>
      </c>
      <c r="B11">
        <f>COUNTIFS(State_WNBA!B:B, WNBA_Teams!$A11, State_WNBA!C:C, "&gt;=" &amp; Cover!$C$4)</f>
        <v>1</v>
      </c>
      <c r="C11">
        <f>COUNTIFS(State_WNBA!D:D, WNBA_Teams!$A11, State_WNBA!E:E, "&gt;=" &amp; Cover!$C$4)</f>
        <v>0</v>
      </c>
      <c r="D11">
        <f>COUNTIFS(State_WNBA!F:F, WNBA_Teams!$A11, State_WNBA!G:G, "&gt;=" &amp; Cover!$C$4)</f>
        <v>0</v>
      </c>
      <c r="E11">
        <f t="shared" si="1"/>
        <v>1</v>
      </c>
      <c r="F11" s="4">
        <f t="shared" si="0"/>
        <v>2.2222222222222223E-2</v>
      </c>
    </row>
    <row r="12" spans="1:7" x14ac:dyDescent="0.2">
      <c r="A12" t="s">
        <v>99</v>
      </c>
      <c r="B12">
        <f>COUNTIFS(State_WNBA!B:B, WNBA_Teams!$A12, State_WNBA!C:C, "&gt;=" &amp; Cover!$C$4)</f>
        <v>1</v>
      </c>
      <c r="C12">
        <f>COUNTIFS(State_WNBA!D:D, WNBA_Teams!$A12, State_WNBA!E:E, "&gt;=" &amp; Cover!$C$4)</f>
        <v>0</v>
      </c>
      <c r="D12">
        <f>COUNTIFS(State_WNBA!F:F, WNBA_Teams!$A12, State_WNBA!G:G, "&gt;=" &amp; Cover!$C$4)</f>
        <v>0</v>
      </c>
      <c r="E12">
        <f t="shared" si="1"/>
        <v>1</v>
      </c>
      <c r="F12" s="4">
        <f t="shared" si="0"/>
        <v>2.2222222222222223E-2</v>
      </c>
    </row>
    <row r="13" spans="1:7" x14ac:dyDescent="0.2">
      <c r="A13" t="s">
        <v>100</v>
      </c>
      <c r="B13">
        <f>COUNTIFS(State_WNBA!B:B, WNBA_Teams!$A13, State_WNBA!C:C, "&gt;=" &amp; Cover!$C$4)</f>
        <v>1</v>
      </c>
      <c r="C13">
        <f>COUNTIFS(State_WNBA!D:D, WNBA_Teams!$A13, State_WNBA!E:E, "&gt;=" &amp; Cover!$C$4)</f>
        <v>0</v>
      </c>
      <c r="D13">
        <f>COUNTIFS(State_WNBA!F:F, WNBA_Teams!$A13, State_WNBA!G:G, "&gt;=" &amp; Cover!$C$4)</f>
        <v>0</v>
      </c>
      <c r="E13">
        <f t="shared" si="1"/>
        <v>1</v>
      </c>
      <c r="F13" s="4">
        <f t="shared" si="0"/>
        <v>2.2222222222222223E-2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State_NBA</vt:lpstr>
      <vt:lpstr>NBA_Teams</vt:lpstr>
      <vt:lpstr>State_WNBA</vt:lpstr>
      <vt:lpstr>WNBA_Teams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Hueffer</dc:creator>
  <cp:lastModifiedBy>Musse, Said</cp:lastModifiedBy>
  <dcterms:created xsi:type="dcterms:W3CDTF">2026-01-20T19:01:39Z</dcterms:created>
  <dcterms:modified xsi:type="dcterms:W3CDTF">2026-01-21T14:00:18Z</dcterms:modified>
</cp:coreProperties>
</file>